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700" activeTab="0"/>
  </bookViews>
  <sheets>
    <sheet name="CIG 2023" sheetId="1" r:id="rId1"/>
  </sheets>
  <externalReferences>
    <externalReference r:id="rId4"/>
  </externalReferences>
  <definedNames>
    <definedName name="_xlnm.Print_Area" localSheetId="0">'CIG 2023'!$A$1:$J$97</definedName>
    <definedName name="_xlnm.Print_Titles" localSheetId="0">'CIG 2023'!$1:$1</definedName>
  </definedNames>
  <calcPr fullCalcOnLoad="1"/>
</workbook>
</file>

<file path=xl/sharedStrings.xml><?xml version="1.0" encoding="utf-8"?>
<sst xmlns="http://schemas.openxmlformats.org/spreadsheetml/2006/main" count="587" uniqueCount="274">
  <si>
    <t>CIG</t>
  </si>
  <si>
    <t>Struttura Proponente</t>
  </si>
  <si>
    <t>Oggetto</t>
  </si>
  <si>
    <t>Scelta Contraente</t>
  </si>
  <si>
    <t>Partecipanti</t>
  </si>
  <si>
    <t>Aggiudicatario</t>
  </si>
  <si>
    <t>Importo di aggiudicazione</t>
  </si>
  <si>
    <t>Somme liquidate</t>
  </si>
  <si>
    <t>Tempi di completamento - DAL</t>
  </si>
  <si>
    <t>Tempi di completamento - AL</t>
  </si>
  <si>
    <t>Z842FC819C</t>
  </si>
  <si>
    <t>CFP TICINO MALPENSA - 02594340123</t>
  </si>
  <si>
    <t>RINNOVO SERVIZIO SOFTWARE GESIONE DIPENDENTI CON APPLICATIVO HALLEY DAL 2021 AL 2024</t>
  </si>
  <si>
    <t>AFFIDAMENTO IN ECONOMIA - AFFIDAMENTO DIRETTO</t>
  </si>
  <si>
    <t>HALLEY LOMBARDIA S.R.L. - P.IVA 01343230130</t>
  </si>
  <si>
    <t>ZC22D5B290</t>
  </si>
  <si>
    <t>INCARICO DI MANUTENZIONE SITO DEL CFP</t>
  </si>
  <si>
    <t>IMAGINOR P.IVA 02276670029</t>
  </si>
  <si>
    <t>Z7D2D9A670</t>
  </si>
  <si>
    <t>RINNOVO ASSISTENZA SOFTWARE GESTCFP GESTIONALE DIDATTICA 07/2020-12/2023</t>
  </si>
  <si>
    <t>INFORMATICA PROFESSIONALE DI VANOGLIO IVAN - P.IVA 03940940988</t>
  </si>
  <si>
    <t>Z622FB9CD2</t>
  </si>
  <si>
    <t>RINNOVO DI CONTRATTO NOLEGGIO PANNI TECNICI PER IL LABORATORIO CORSI IeFP DAL 2021 AL 2025</t>
  </si>
  <si>
    <t>MEWA S.R.L. - P.IVA 12717620152</t>
  </si>
  <si>
    <t>Z512FC16B8</t>
  </si>
  <si>
    <t>RINNOVO INCARICO ASSISTENZA TUTELA DELLA SALUTE E SICUREZZA SUL LAVORO (RSPP) DAL 2021 AL 2023</t>
  </si>
  <si>
    <t>SAFETY CONTACT SRL - P.IVA: 02615140122</t>
  </si>
  <si>
    <t>ZC12F99C26</t>
  </si>
  <si>
    <t>SERVIZIO DI SORVEGLIANZA SANITARIA TRAMITE MEDICO COMPETENTE PERIODO 01/01/2021-31/12/2014</t>
  </si>
  <si>
    <t xml:space="preserve">CENTRO POLISPECIALISTICO BECCARIA SRL - P.IVA: 00544980121;  AVI s.r.l. - P.IVA: 2121530022 - SAFETY CONTACT SRL - P.IVA: 02615140122
- AVI MEDICINA DEL LAVORO SRL – Carnago;
- SAFETY CONTACT SRL - Gallarate
CENTRO POLISPECIALISTICO BECCARIA – Varese;
- AVI MEDICINA DEL LAVORO SRL – Carnago;
- SAFETY CONTACT SRL - Gallarate
</t>
  </si>
  <si>
    <t xml:space="preserve">MEDICINA DEL LAVORO BECCARIA SRL - P.IVA 03844950125 </t>
  </si>
  <si>
    <t>Z66306FFDA</t>
  </si>
  <si>
    <t>REDAZIONE MOLDELLO 770/aa E C.U. LAVORATORI AUTONOMI 2021-2026 (COMPETENZA 2020-2025)</t>
  </si>
  <si>
    <t>GUSMEROLI ALBERTO - P.IVA 00633030036</t>
  </si>
  <si>
    <t>ZBA322BF70</t>
  </si>
  <si>
    <t>ASSISTENZA PROGRAMMI GESTIONALI GESTCFP PROTOCOLLO E REGISTRO ELETTRONICO 2021 - 2023</t>
  </si>
  <si>
    <t>Z983211D6B</t>
  </si>
  <si>
    <t>NOLEGGIO FOTOCOPIATRICE DAL 01/07/21 AL 30/06/24 + EVENTUALE MARGINE PER COPIE ECCEDENTI</t>
  </si>
  <si>
    <t xml:space="preserve">B.F. Forniture uffico srl P.IVA 02429210129, SI.EL.CO. Sas di Gualandri Mario - P.IVA 02273950127 </t>
  </si>
  <si>
    <t>SI.EL.CO. Sas di Gualandri Mario - P.IVA 02273950127</t>
  </si>
  <si>
    <t xml:space="preserve">4968,00 IMPORTO DEL NOLEGGIO più margine per stampe </t>
  </si>
  <si>
    <t>Z513490274</t>
  </si>
  <si>
    <t>SERVIZIO DICHIARATIVI FISCALI PER L'ANNO 2022 (COMPETENZA 2021 E 2022)</t>
  </si>
  <si>
    <t>VALENTE DOTT. MARCO LUIGI - P.IVA 01959060128</t>
  </si>
  <si>
    <t>VALENTE DOTT. MARCO LUIGI - P.IVA 01959060129</t>
  </si>
  <si>
    <t>31/04/23</t>
  </si>
  <si>
    <t>ZF233B8870</t>
  </si>
  <si>
    <t>PROGETTAZIONE E DIREZIONE LAVORI NUOVA AULA PRIMO PIANO</t>
  </si>
  <si>
    <t>DOTT. ING. STEFANO SIMONETTA - P.IVA 02755230121</t>
  </si>
  <si>
    <t>Z8934897F8</t>
  </si>
  <si>
    <t>FORNITURA ENERGIA ELETTRICA 2022</t>
  </si>
  <si>
    <t>AFFIDAMENTO DIRETTO IN ADESIONE AD ACCORDO QUADRO/CONVENZIONE</t>
  </si>
  <si>
    <t>ENEL ENERGIA</t>
  </si>
  <si>
    <t>Z4A35FEAB6</t>
  </si>
  <si>
    <t>PERCORSO FORMATIVO IN MATERIA DI CONTRATTUALISTICA PUBBLICA</t>
  </si>
  <si>
    <t>AFFIDAMENTO DIRETTO</t>
  </si>
  <si>
    <t>SARA BERNASCONI - P.IVA 03879410128</t>
  </si>
  <si>
    <t>ZD83694FD6</t>
  </si>
  <si>
    <t>PROROGA CONTRATTO PER DATA PROTECTION OFFICER (DPO) PERIODO
01.06.22-31.12.22</t>
  </si>
  <si>
    <t>ARCHE' SRL - P.IVA 02240780128</t>
  </si>
  <si>
    <t>Z5736F88A5</t>
  </si>
  <si>
    <t>INCARICO DI SUPPORTO AL RUP</t>
  </si>
  <si>
    <t>GIORGIO INTAGLIETTA - P.IVA 03628410122</t>
  </si>
  <si>
    <t>ZC236F8CF9</t>
  </si>
  <si>
    <t>CONVENZIONE MEPA PER BUONI PASTO ELETTRONICI</t>
  </si>
  <si>
    <t>DAY RISTOSERVICE SPA P.IVA 03543000370</t>
  </si>
  <si>
    <t>ZEA36FF2F0</t>
  </si>
  <si>
    <t>SERVIZIO DI REVISORE DEI CONTI DAL 01/07/2022 AL 30/06/2023</t>
  </si>
  <si>
    <t>Trotta Roberto - P.IVA 02446510121</t>
  </si>
  <si>
    <t>ZF0372FA25</t>
  </si>
  <si>
    <t>VERIFICA PERIODICA IMPIANTO DI MESSA A TERRA AI SENSI DEL D.P.R. 462/2001</t>
  </si>
  <si>
    <t>VERICERT S.R.L. - P.IVA 03507060402</t>
  </si>
  <si>
    <t>Z78374291F</t>
  </si>
  <si>
    <t>SERVIZIO DI CONSULENZA SU ANTICORRUZIONE E TRASPARENZA, AUDIT
QUALITA'</t>
  </si>
  <si>
    <t>ANNALISA FADINI - P.IVA 04170420964</t>
  </si>
  <si>
    <t>Z123764E25</t>
  </si>
  <si>
    <t>ADESIONE AD ACCORDO DI RETE "BOOK IN PROGRESS"</t>
  </si>
  <si>
    <t>IISS ETTORE MAJORANA DI BRINDISI - C.F. 91077290749</t>
  </si>
  <si>
    <t>ZCF379F76E</t>
  </si>
  <si>
    <t>NOLEGGIO TRIENNALE FIREWALL CON SERVIZI SECURITY INCLUSI</t>
  </si>
  <si>
    <t>COMPUTER TIME S.r.l. - P.IVA 02214160125</t>
  </si>
  <si>
    <t>Z5C3893AFA</t>
  </si>
  <si>
    <t>AGGIORNAMENTO PIANO DI EMERGENZA ED EVACUAZIONE</t>
  </si>
  <si>
    <t>SAFETY CONTACT S.R.L. - P.IVA 02615140122</t>
  </si>
  <si>
    <t>SERVIZIO DI PULIZIA IMMOBILE DAL 01/10/22 AL 30/09/24</t>
  </si>
  <si>
    <t>Affidamento diretto in adesione ad accordo quadro/convenzione</t>
  </si>
  <si>
    <t>PFE S.P.A. - P.IVA 01701300855</t>
  </si>
  <si>
    <t>ZD538DA0D0</t>
  </si>
  <si>
    <t>ACQUISTO E POSA TENDA MICROVENEZIANA</t>
  </si>
  <si>
    <t>COLPAR DI COLOMBO L. &amp; C. SNC - P.IVA 01677920124</t>
  </si>
  <si>
    <t>Z5F390F36E</t>
  </si>
  <si>
    <t>DICHIARAZIONE IVA ANNUALE 2022</t>
  </si>
  <si>
    <t>MARCO LUIGI VALENTE - P.IVA 01959060128</t>
  </si>
  <si>
    <t>Z8F3940ADC</t>
  </si>
  <si>
    <t>SERVIZIO DI VIGILANZA DAL 01/01/2023
PER ANNI 3+2+PROROGA TECNICA</t>
  </si>
  <si>
    <t>I.V.N.G. SPA - P.IVA 00585190127</t>
  </si>
  <si>
    <t>Z2E3970408</t>
  </si>
  <si>
    <t>INCARICO DPO 2023-2024</t>
  </si>
  <si>
    <t>ECOCONSULT S.R.L. - P.IVA 11628560150</t>
  </si>
  <si>
    <t>Z56398E66B</t>
  </si>
  <si>
    <t>Licenze annuali antivirus Kaspersky (66 + 10 attivabili nell'anno)</t>
  </si>
  <si>
    <t>COMPUTER TIME S.R.L. - P.IVA 02214160125</t>
  </si>
  <si>
    <t>Z1C39D3E53</t>
  </si>
  <si>
    <t>ACQUISTO PACCHETTO DA 500 FATTURE ELETTRONICHE</t>
  </si>
  <si>
    <t>ZUCCHETTI SPA - P.IVA 05006900962</t>
  </si>
  <si>
    <t>Z4B39E6172</t>
  </si>
  <si>
    <t>ACQUISTO MATERIALE PER LABORATORI CREATIVI</t>
  </si>
  <si>
    <t>OBI ITALIA SRL - P.IVA 00508260973</t>
  </si>
  <si>
    <t>Z2A39F0327</t>
  </si>
  <si>
    <t>ISCRIZIONE ALL'EVENTO "FESTA AL CASTELLO" A SOMMA LOMBARDO</t>
  </si>
  <si>
    <t>BRAMBILLA VALENTINA - P.IVA 03391210121</t>
  </si>
  <si>
    <t>ZA039F0E5E</t>
  </si>
  <si>
    <t>GESTIONE COMUNICAZIONE NEL PROGETTO "IN-SOMMA GIOVANI IN COMUNE"</t>
  </si>
  <si>
    <t>ADR COMUNICAZIONE SNC - P.IVA 03585080124</t>
  </si>
  <si>
    <t>Z1439F642C</t>
  </si>
  <si>
    <t>AMMINISTRATORE DI SISTEMA + ASSISTENZA E MANUTENZIONE TECNICO-INFORMATICA</t>
  </si>
  <si>
    <t>Z6A3A14927</t>
  </si>
  <si>
    <t>ADEMPIMENTI FISCALI 2023 CON OPZIONE RINNOVO 2024</t>
  </si>
  <si>
    <t>PAOLO PILLON - P.IVA 01869630127</t>
  </si>
  <si>
    <t>ZEB3A21C68</t>
  </si>
  <si>
    <t>ACQUISTO DI MATERIALE PER LABORATORI CREATIVI NEL PROGETTO "UNA SOMMA DI GIOVANI"</t>
  </si>
  <si>
    <t>ARCOBALENO SRL - P.IVA 08296970158</t>
  </si>
  <si>
    <t>Z983A25188</t>
  </si>
  <si>
    <t>MATERIALE PER LABORATORIO DI RICICLO NEL PROGETTO "UNA SOMMA DI GIOVANI"</t>
  </si>
  <si>
    <t>ZFA3A2AF99</t>
  </si>
  <si>
    <t>FORNITURA DI ENERGIA ELETTRICA DAL 01/03/2023</t>
  </si>
  <si>
    <t>A2A ENERGIA SPA - P.IVA 12883420155</t>
  </si>
  <si>
    <t>Z553A2C3D6</t>
  </si>
  <si>
    <t>PREMI PER COMPETIZIONI STUDENTESCHE</t>
  </si>
  <si>
    <t>DECATHLON ITALIA SRL - P.IVA 11005760159</t>
  </si>
  <si>
    <t>ZB13A395F1</t>
  </si>
  <si>
    <t>RIPARAZIONE CALORIFERO DANNEGGIATO</t>
  </si>
  <si>
    <t>RICAM SRL - P. IVA 01432510137</t>
  </si>
  <si>
    <t>ZE33A43F50</t>
  </si>
  <si>
    <t>RINNOVO LICENZA ANNUALE VEEAM
ESSENTIALS BUNDLE FOR VMWARE</t>
  </si>
  <si>
    <t>ZB73A518E2</t>
  </si>
  <si>
    <t>ACQUISTO BIGLIETTI TRENORD PER GITE SCOLASTICHE</t>
  </si>
  <si>
    <t>TRENORD SRL - P.IVA 06705490966</t>
  </si>
  <si>
    <t>ZBE3A52784</t>
  </si>
  <si>
    <t>RINNOVO HOSTING CPANEL ENTERPRISE PACK PER 1 ANNO</t>
  </si>
  <si>
    <t>REGISTER SPA - P.IVA 04628270482</t>
  </si>
  <si>
    <t>Z1B3A67124</t>
  </si>
  <si>
    <t>ACQUISTO DI MATERIALE PER LABORATORIO DI RICICLO</t>
  </si>
  <si>
    <t>ZCC3A6FA12</t>
  </si>
  <si>
    <t>MATERIALE PER LABORATORI PROGETTO "STARE IN SOCIETA'"</t>
  </si>
  <si>
    <t>GATTI E VANONI SRL - P.IVA 00198180127</t>
  </si>
  <si>
    <t>Z2A3A7966C</t>
  </si>
  <si>
    <t>ACQUISTO DI MATERIALE PER LABORATORI MURALES (BANDO E-STATE E + INSIEME)</t>
  </si>
  <si>
    <t>CHECCHI COLORI SRL - P.IVA 02333500029</t>
  </si>
  <si>
    <t>ZD93A7EAD9</t>
  </si>
  <si>
    <t>ACQUISTO DI PANNELLI DI LEGNO PER LABORATORIO MURALES</t>
  </si>
  <si>
    <t>Z4F3A921B8</t>
  </si>
  <si>
    <t>ACQUISTO DI COMPENSATO PER LABORATORIO CREATIVO</t>
  </si>
  <si>
    <t>Z1B3AAB07B</t>
  </si>
  <si>
    <t>CANONE PER ACQUISTO DI 5 GB AGGIUNTIVI NELLA CASELLA PEC FINO AL 14/12/2024</t>
  </si>
  <si>
    <t>ZE53ABEAC0</t>
  </si>
  <si>
    <t>STAMPA DIMA SU CARTA, STAMPA BIGLIETTI DA VISITA, TIMBRI</t>
  </si>
  <si>
    <t>PRINTICINO DI DIEGO DEL TREDICI - P.IVA 02041880127</t>
  </si>
  <si>
    <t>ZA53ABFCCC</t>
  </si>
  <si>
    <t>CANCELLERIA PER ATTIVITA' DEL PROGETTO "UNA SOMMA DI GIOVANI"</t>
  </si>
  <si>
    <t>Z233ABFF04</t>
  </si>
  <si>
    <t>ACQUISTO PANNELLI COMPENSATO PER PROGETTO "STARE IN SOCIETA'"</t>
  </si>
  <si>
    <t>Z653AC13BF</t>
  </si>
  <si>
    <t>RINNOVO CERTIFICAZIONE QUALITA' ISO 9001:2015 NEL 2023 E MANTENIMENTO NEL 2024 E 2025</t>
  </si>
  <si>
    <t>RINA SERVICES SPA p.iva 03487840104 - TUV ITALIA SRL p.iva 02055510966 - BUREAU VERITAS ITALIA SPA p.iva 11498640157</t>
  </si>
  <si>
    <t>RINA SERVICES SPA p.iva 03487840104</t>
  </si>
  <si>
    <t>Z5A3AE5247</t>
  </si>
  <si>
    <t>ACQUISTO BIGLIETTI E SERVIZIO GUIDA PER GITA SCOLASTICA AL MUSEO DELL'AUTOMOBILE DI TORINO</t>
  </si>
  <si>
    <t>MAUTO-MUSEO NAZIONALE DELL'AUTOMOBILE AVV. GIOVANNI AGNELLI - C.F. 00749090015</t>
  </si>
  <si>
    <t>Z2C3AEC557</t>
  </si>
  <si>
    <t>TRASPORTO IN AUTOBUS PER 40 PASSEGGERI SOMMA LOMBARDO-TORINO A/R 02/05/2023</t>
  </si>
  <si>
    <t>BOLDINI AUTONOLEGGIO SRL - P.IVA 08302730968</t>
  </si>
  <si>
    <t>Z233B0E604</t>
  </si>
  <si>
    <t>ACQUISTO DI MATERIALE PER LABORATORIO DI ARTETERAPIA</t>
  </si>
  <si>
    <t>ZA63B2A61A</t>
  </si>
  <si>
    <t>TRASPORTO CON MINIBUS SOMMA LOMBARDO-BERGAMO A.R. PER GITA SCOLASTICA</t>
  </si>
  <si>
    <t>Z1A3B4B619</t>
  </si>
  <si>
    <t>ACQUISTO DI MATERIALE PER LE ATTIVITA'
DEL PROGETTO "SCHEGGE" - BANDO "GIOVANI
SMART"</t>
  </si>
  <si>
    <t>98025464DC</t>
  </si>
  <si>
    <t>SERVIZIO DI ELABORAZIONE BUSTE PAGA, SERVIZI AGGIUNTIVI E CONSULENZA IN MERITO AL PERSONALE DIPENDENTE E TIROCINANTE DI CFP TICINO MALPENSA</t>
  </si>
  <si>
    <t>A.G.S. SRL - P.IVA 09024820152</t>
  </si>
  <si>
    <t>ZC53B595A7</t>
  </si>
  <si>
    <t>INCARICO A REVISORE UNICO PERIODO 01/07/23 - 30/06/2026</t>
  </si>
  <si>
    <t>TROTTA ROBERTO - P.IVA 02446510121</t>
  </si>
  <si>
    <t>Z153B60DE0</t>
  </si>
  <si>
    <t>MATERIALI PER PROGETTO "STARE IN SOCIETA'" - BANDO "E-STATE E + INSIEME"</t>
  </si>
  <si>
    <t>MONDOFFICE SRL - P.IVA 07491520156</t>
  </si>
  <si>
    <t>Z9A3B6C6C1</t>
  </si>
  <si>
    <t>GESTIONE E IMPLEMENTAZIONE DEI SOFTWARE ZUCCHETTI "AD HOC" E "FATEL"</t>
  </si>
  <si>
    <t>FRAMA DEVELOPMENT SRL - P.IVA 02878380969</t>
  </si>
  <si>
    <t>ZBC3B7A4AE</t>
  </si>
  <si>
    <t>CONSULENZA SU PREVENZIONE CORRUZIONE E TRASPARENZA, AUDIT INTERNO DELLA QUALITA'</t>
  </si>
  <si>
    <t>ZB53B8AB85</t>
  </si>
  <si>
    <t>ACQUISTO DI LIBRETTI PER GIUSTIFICAZIONI E REGISTRI DI CLASSE</t>
  </si>
  <si>
    <t>GRUPPO SPAGGIARI PARMA SPA - P.IVA 00150470342</t>
  </si>
  <si>
    <t>Z923B8BA99</t>
  </si>
  <si>
    <t>MATERIALE PER LABORATORIO "NOTTE BIANCA" (PROGETTO "UNA SOMMA DI GIOVANI")</t>
  </si>
  <si>
    <t>Z553B9B2E2</t>
  </si>
  <si>
    <t>FORMAZIONE SUL GESTIONALE GESTCFP</t>
  </si>
  <si>
    <t>INFORMATICA PROFESSIONALE S.A.S. DI VANOGLIO IVAN - P.IVA 03940940988</t>
  </si>
  <si>
    <t>Z833BADC99</t>
  </si>
  <si>
    <t>ACQUISTO E POSA DI TENDA MICROVENEZIANA</t>
  </si>
  <si>
    <t>Z3C3BB9275</t>
  </si>
  <si>
    <t>ACQUISTO CESTE PORTAPALLONI</t>
  </si>
  <si>
    <t xml:space="preserve">RO.SA. SRL - P.IVA 04162550877 </t>
  </si>
  <si>
    <t>Z543BFF5AE</t>
  </si>
  <si>
    <t>RINNOVO DEL SERVIZIO DI FATTURAZIONE ELETTRONICA FINO AL 29/07/2024</t>
  </si>
  <si>
    <t>ZE43C03BDE</t>
  </si>
  <si>
    <t>CONCESSIONE DEL SERVIZIO DI EROGAZIONE DI BEVANDE CALDE E FREDDE MEDIANTE DISTRIBUTORI AUTOMATICI</t>
  </si>
  <si>
    <t>BREAK POINT  SRL - P.IVA 10333610151</t>
  </si>
  <si>
    <t>ZC53C11BE2</t>
  </si>
  <si>
    <t>RINNOVO ANNUALE LICENZA VMWARE VSPHERE 7 ESSENTIALS</t>
  </si>
  <si>
    <t>Z293C2BFA3</t>
  </si>
  <si>
    <t>RIORDINO DELL'ARCHIVIO DI CFP TICINO MALPENSA</t>
  </si>
  <si>
    <t>COOPERATIVA CAEB - P.IVA 04494490156</t>
  </si>
  <si>
    <t>ZC83C2E49C</t>
  </si>
  <si>
    <t>RINNOVO CERTIFICATI DI FIRMA DIGITALE DEL DIRETTORE</t>
  </si>
  <si>
    <t>INFOCERT SPA - 07945211006</t>
  </si>
  <si>
    <t>Z6D3C2E97F</t>
  </si>
  <si>
    <t>ACQUISTO DI ARREDI PER AULE E UFFICI</t>
  </si>
  <si>
    <t>EMMEPI ARREDI SRL - P.IVA 05112010755</t>
  </si>
  <si>
    <t>ZE43C30A8D</t>
  </si>
  <si>
    <t>ACQUISTO DI N. 4 NOTEBOOK CON LICENZE OFFICE, BORSE, MOUSE</t>
  </si>
  <si>
    <t>J-STORE DISTRIBUZIONE SRL - P.IVA 02802930343</t>
  </si>
  <si>
    <t>ZC83C3169D</t>
  </si>
  <si>
    <t>ACQUISTO DI MODULI AGGIUNTIVI DEL SOFTWARE GESTCFP</t>
  </si>
  <si>
    <t>Z643C31818</t>
  </si>
  <si>
    <t>SERVIZIO DI TRASPORTO CON AUTOBUS PER GITA SCOLASTICA</t>
  </si>
  <si>
    <t>Z503C62700</t>
  </si>
  <si>
    <t>N. 38 INGRESSI A JUNGLE RAIDER PARK DI
CIVENNA PER GITA SCOLASTICA</t>
  </si>
  <si>
    <t>ITALIANA PARCHI SRL - P.IVA 02067020202</t>
  </si>
  <si>
    <t>Z933C80CBE</t>
  </si>
  <si>
    <t>ACQUISTO BIDONE ASPIRALIQUIDI</t>
  </si>
  <si>
    <t>Z473C99BE6</t>
  </si>
  <si>
    <t>CORSO DI APPROFONDIMENTO SU NUOVO CODICE DEGLI APPALTI</t>
  </si>
  <si>
    <t>STUDIO LEGALE GALBIATI, SACCHI E ASSOCIATI - P.IVA 11924530154</t>
  </si>
  <si>
    <t>ZD53CDD855</t>
  </si>
  <si>
    <t>STAMPA DI MATERIALE GRAFICO PER
OPEN DAY</t>
  </si>
  <si>
    <t>Z3B3CDD8FC</t>
  </si>
  <si>
    <t>AFFISSIONE MANIFESTI OPEN DAY</t>
  </si>
  <si>
    <t>PERI PUBBLICITA' DI PERI AGOSTINO - P.IVA 02420300127</t>
  </si>
  <si>
    <t>Z773D06E4E</t>
  </si>
  <si>
    <t>MEDICO COMPETENTE PER IL SERVIZIO DI SORVEGLIANZA SANITARIA AI SENSI DEL D.LGS. 81/2008 FINO AL 31/12/2023</t>
  </si>
  <si>
    <t>Z713D07488</t>
  </si>
  <si>
    <t>Fornitura di n. 700 buoni pasto elettronici del valore nominale di € 7</t>
  </si>
  <si>
    <t>Z463D19EC5</t>
  </si>
  <si>
    <t>FORNITURA DI N. 240 RISME DI CARTA A4 
PER FOTOCOPIATRICE</t>
  </si>
  <si>
    <t>Z623D3AB06</t>
  </si>
  <si>
    <t>POLIZZA FIDEJUSSORIA PER ANTICIPI SULLE QUOTE DI
FINANZIAMENTO DELLE DOTI I E II ANNO IeFP a.f.
2023/2024</t>
  </si>
  <si>
    <t>ASSITECA S.P.A. - P.IVA 09743130156</t>
  </si>
  <si>
    <t>ZCE3D91324</t>
  </si>
  <si>
    <t>PROGETTO ESECUTIVO DI OPERE DI MODIFICA E AMPLIAMENTO IMPIANTO ELETTRICO</t>
  </si>
  <si>
    <t>VARESECONTROLLI S.R.L. - P.IVA 01760160125</t>
  </si>
  <si>
    <t>ZAB3DA28FC</t>
  </si>
  <si>
    <t>POLIZZA KASKO DIPENDENTI E AMMINISTRATORI PER L'ANNO 2024</t>
  </si>
  <si>
    <t>Z203DA2CB3</t>
  </si>
  <si>
    <t>POLIZZA RC PATRIMONIALE PER L'ANNO 2024</t>
  </si>
  <si>
    <t>Z9A3DA3512</t>
  </si>
  <si>
    <t>POLIZZA INFORTUNI CUMULATIVA PER L'ANNO 2024</t>
  </si>
  <si>
    <t>Z613DA3660</t>
  </si>
  <si>
    <t>POLIZZA RESPONSABILITA' CIVILE TERZI PER L'ANNO 2024</t>
  </si>
  <si>
    <t>Z703DA377A</t>
  </si>
  <si>
    <t>POLIZZA ALL RISKS PER L'ANNO 2024</t>
  </si>
  <si>
    <t>Z863DA3881</t>
  </si>
  <si>
    <t>POLIZZA CYBER RISK PER L'ANNO 2024</t>
  </si>
  <si>
    <t>ZC93DB2149</t>
  </si>
  <si>
    <t>POLIZZA TUTELA LEGALE PER L'ANNO 2024</t>
  </si>
  <si>
    <t>ZDB3DB8443</t>
  </si>
  <si>
    <t>RINNOVO ANNUALE DEL SERVIZIO PEC AGILE</t>
  </si>
  <si>
    <t>ZB83DF7E5C</t>
  </si>
  <si>
    <t>SERVIZIO RSPP PER IL BIENNIO 2024/25 CON OPZIONE DI PROROGA CONTRATTUALE PER IL BIENNIO 2026/27</t>
  </si>
  <si>
    <t>Z583DF87C8</t>
  </si>
  <si>
    <t>SERVIZIO SOCIAL MEDIA MANAGER (12 ORE A CONSUMO)</t>
  </si>
  <si>
    <t>IMAGINOR S.R.L. - P.IVA 02276670029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</si>
</sst>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dd/mm/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64" fontId="0" fillId="0" borderId="10" xfId="0" applyNumberFormat="1" applyFill="1" applyBorder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vertical="center" wrapText="1"/>
    </xf>
    <xf numFmtId="0" fontId="0" fillId="18" borderId="10" xfId="0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26" fillId="0" borderId="1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164" fontId="0" fillId="16" borderId="10" xfId="0" applyNumberFormat="1" applyFill="1" applyBorder="1" applyAlignment="1">
      <alignment/>
    </xf>
    <xf numFmtId="164" fontId="0" fillId="16" borderId="11" xfId="0" applyNumberFormat="1" applyFill="1" applyBorder="1" applyAlignment="1">
      <alignment/>
    </xf>
    <xf numFmtId="165" fontId="18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 wrapText="1"/>
    </xf>
    <xf numFmtId="164" fontId="0" fillId="0" borderId="12" xfId="0" applyNumberFormat="1" applyFont="1" applyBorder="1" applyAlignment="1">
      <alignment/>
    </xf>
    <xf numFmtId="164" fontId="18" fillId="17" borderId="10" xfId="0" applyNumberFormat="1" applyFont="1" applyFill="1" applyBorder="1" applyAlignment="1">
      <alignment/>
    </xf>
    <xf numFmtId="164" fontId="18" fillId="17" borderId="11" xfId="0" applyNumberFormat="1" applyFont="1" applyFill="1" applyBorder="1" applyAlignment="1">
      <alignment/>
    </xf>
    <xf numFmtId="164" fontId="0" fillId="17" borderId="10" xfId="0" applyNumberFormat="1" applyFill="1" applyBorder="1" applyAlignment="1">
      <alignment/>
    </xf>
    <xf numFmtId="164" fontId="0" fillId="17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18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10" xfId="0" applyNumberFormat="1" applyFill="1" applyBorder="1" applyAlignment="1">
      <alignment vertical="center"/>
    </xf>
    <xf numFmtId="165" fontId="0" fillId="0" borderId="10" xfId="0" applyNumberFormat="1" applyFill="1" applyBorder="1" applyAlignment="1">
      <alignment vertical="center"/>
    </xf>
    <xf numFmtId="165" fontId="18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 vertical="center"/>
    </xf>
    <xf numFmtId="164" fontId="18" fillId="17" borderId="10" xfId="0" applyNumberFormat="1" applyFont="1" applyFill="1" applyBorder="1" applyAlignment="1">
      <alignment vertical="center"/>
    </xf>
    <xf numFmtId="164" fontId="0" fillId="17" borderId="11" xfId="0" applyNumberFormat="1" applyFill="1" applyBorder="1" applyAlignment="1">
      <alignment vertical="center"/>
    </xf>
    <xf numFmtId="165" fontId="0" fillId="0" borderId="11" xfId="0" applyNumberFormat="1" applyFill="1" applyBorder="1" applyAlignment="1">
      <alignment vertical="center"/>
    </xf>
    <xf numFmtId="165" fontId="18" fillId="0" borderId="11" xfId="0" applyNumberFormat="1" applyFont="1" applyFill="1" applyBorder="1" applyAlignment="1">
      <alignment horizontal="right" vertical="center"/>
    </xf>
    <xf numFmtId="164" fontId="0" fillId="17" borderId="10" xfId="0" applyNumberFormat="1" applyFill="1" applyBorder="1" applyAlignment="1">
      <alignment vertical="center"/>
    </xf>
    <xf numFmtId="164" fontId="0" fillId="16" borderId="10" xfId="0" applyNumberFormat="1" applyFill="1" applyBorder="1" applyAlignment="1">
      <alignment vertical="center"/>
    </xf>
    <xf numFmtId="165" fontId="0" fillId="0" borderId="10" xfId="0" applyNumberForma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65" fontId="26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11" xfId="0" applyFont="1" applyBorder="1" applyAlignment="1">
      <alignment horizontal="left" vertical="center"/>
    </xf>
    <xf numFmtId="164" fontId="0" fillId="16" borderId="11" xfId="0" applyNumberFormat="1" applyFill="1" applyBorder="1" applyAlignment="1">
      <alignment vertical="center"/>
    </xf>
    <xf numFmtId="165" fontId="0" fillId="0" borderId="11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 wrapText="1"/>
    </xf>
    <xf numFmtId="164" fontId="0" fillId="10" borderId="10" xfId="0" applyNumberFormat="1" applyFill="1" applyBorder="1" applyAlignment="1">
      <alignment vertical="center"/>
    </xf>
    <xf numFmtId="164" fontId="0" fillId="10" borderId="11" xfId="0" applyNumberFormat="1" applyFill="1" applyBorder="1" applyAlignment="1">
      <alignment vertical="center"/>
    </xf>
    <xf numFmtId="164" fontId="0" fillId="0" borderId="11" xfId="0" applyNumberFormat="1" applyFill="1" applyBorder="1" applyAlignment="1">
      <alignment vertical="center"/>
    </xf>
    <xf numFmtId="165" fontId="26" fillId="0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 horizontal="right" vertical="center"/>
    </xf>
    <xf numFmtId="164" fontId="0" fillId="0" borderId="10" xfId="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vertical="center"/>
    </xf>
    <xf numFmtId="165" fontId="18" fillId="0" borderId="0" xfId="0" applyNumberFormat="1" applyFont="1" applyAlignment="1">
      <alignment vertical="center"/>
    </xf>
    <xf numFmtId="165" fontId="0" fillId="0" borderId="0" xfId="0" applyNumberForma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Anticorruzione-Trasparenza\05_CIG_ELENCHI\Elenco_CIG_2023_2022_2021_2020_2019_2018_2017_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empio file"/>
      <sheetName val="CIG 2023"/>
      <sheetName val="CIG 2022"/>
      <sheetName val="CIG 2021"/>
      <sheetName val="CIG 2020"/>
      <sheetName val="CIG 2019"/>
      <sheetName val="CIG 2018"/>
      <sheetName val="CIG 2017"/>
      <sheetName val="CIG 2016"/>
      <sheetName val="Foglio1"/>
      <sheetName val="Foglio2"/>
      <sheetName val="ElencoAvcp2019"/>
      <sheetName val="Foglio3"/>
    </sheetNames>
  </externalBook>
</externalLink>
</file>

<file path=xl/tables/table1.xml><?xml version="1.0" encoding="utf-8"?>
<table xmlns="http://schemas.openxmlformats.org/spreadsheetml/2006/main" id="1" name="Tabella4236" displayName="Tabella4236" ref="A1:J97" comment="" totalsRowShown="0">
  <autoFilter ref="A1:J97"/>
  <tableColumns count="10">
    <tableColumn id="1" name="CIG"/>
    <tableColumn id="2" name="Struttura Proponente"/>
    <tableColumn id="3" name="Oggetto"/>
    <tableColumn id="4" name="Scelta Contraente"/>
    <tableColumn id="5" name="Partecipanti"/>
    <tableColumn id="6" name="Aggiudicatario"/>
    <tableColumn id="7" name="Importo di aggiudicazione"/>
    <tableColumn id="8" name="Somme liquidate"/>
    <tableColumn id="9" name="Tempi di completamento - DAL"/>
    <tableColumn id="10" name="Tempi di completamento - 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tabSelected="1" zoomScale="85" zoomScaleNormal="85" zoomScalePageLayoutView="0" workbookViewId="0" topLeftCell="A1">
      <pane xSplit="1" ySplit="1" topLeftCell="D3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0" sqref="I10"/>
    </sheetView>
  </sheetViews>
  <sheetFormatPr defaultColWidth="9.140625" defaultRowHeight="28.5" customHeight="1"/>
  <cols>
    <col min="1" max="1" width="12.421875" style="13" bestFit="1" customWidth="1"/>
    <col min="2" max="2" width="24.28125" style="33" customWidth="1"/>
    <col min="3" max="3" width="64.00390625" style="33" customWidth="1"/>
    <col min="4" max="4" width="21.8515625" style="33" customWidth="1"/>
    <col min="5" max="5" width="36.00390625" style="33" customWidth="1"/>
    <col min="6" max="6" width="33.8515625" style="33" customWidth="1"/>
    <col min="7" max="7" width="13.57421875" style="8" customWidth="1"/>
    <col min="8" max="8" width="13.57421875" style="59" customWidth="1"/>
    <col min="9" max="9" width="14.140625" style="60" customWidth="1"/>
    <col min="10" max="10" width="14.140625" style="61" customWidth="1"/>
    <col min="11" max="11" width="54.57421875" style="33" bestFit="1" customWidth="1"/>
    <col min="12" max="12" width="11.28125" style="33" bestFit="1" customWidth="1"/>
    <col min="13" max="16384" width="9.140625" style="33" customWidth="1"/>
  </cols>
  <sheetData>
    <row r="1" spans="1:10" s="2" customFormat="1" ht="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5" t="s">
        <v>8</v>
      </c>
      <c r="J1" s="5" t="s">
        <v>9</v>
      </c>
    </row>
    <row r="2" spans="1:10" s="12" customFormat="1" ht="28.5" customHeight="1">
      <c r="A2" s="6" t="s">
        <v>10</v>
      </c>
      <c r="B2" s="7" t="s">
        <v>11</v>
      </c>
      <c r="C2" s="7" t="s">
        <v>12</v>
      </c>
      <c r="D2" s="7" t="s">
        <v>13</v>
      </c>
      <c r="E2" s="7" t="s">
        <v>14</v>
      </c>
      <c r="F2" s="7" t="s">
        <v>14</v>
      </c>
      <c r="G2" s="8">
        <v>4600</v>
      </c>
      <c r="H2" s="9">
        <f>2300+1150</f>
        <v>3450</v>
      </c>
      <c r="I2" s="10">
        <v>44180</v>
      </c>
      <c r="J2" s="11">
        <v>45657</v>
      </c>
    </row>
    <row r="3" spans="1:11" s="12" customFormat="1" ht="28.5" customHeight="1">
      <c r="A3" s="13" t="s">
        <v>15</v>
      </c>
      <c r="B3" s="7" t="s">
        <v>11</v>
      </c>
      <c r="C3" s="7" t="s">
        <v>16</v>
      </c>
      <c r="D3" s="7" t="s">
        <v>13</v>
      </c>
      <c r="E3" s="7" t="s">
        <v>17</v>
      </c>
      <c r="F3" s="7" t="s">
        <v>17</v>
      </c>
      <c r="G3" s="14">
        <v>840</v>
      </c>
      <c r="H3" s="15">
        <f>280+560</f>
        <v>840</v>
      </c>
      <c r="I3" s="10">
        <v>43999</v>
      </c>
      <c r="J3" s="16">
        <v>45291</v>
      </c>
      <c r="K3" s="17"/>
    </row>
    <row r="4" spans="1:11" s="12" customFormat="1" ht="28.5" customHeight="1">
      <c r="A4" s="6" t="s">
        <v>18</v>
      </c>
      <c r="B4" s="7" t="s">
        <v>11</v>
      </c>
      <c r="C4" s="7" t="s">
        <v>19</v>
      </c>
      <c r="D4" s="7" t="s">
        <v>13</v>
      </c>
      <c r="E4" s="7" t="s">
        <v>20</v>
      </c>
      <c r="F4" s="7" t="s">
        <v>20</v>
      </c>
      <c r="G4" s="8">
        <v>2768</v>
      </c>
      <c r="H4" s="9">
        <f>1575+394</f>
        <v>1969</v>
      </c>
      <c r="I4" s="10">
        <v>44013</v>
      </c>
      <c r="J4" s="16">
        <v>45291</v>
      </c>
      <c r="K4" s="17"/>
    </row>
    <row r="5" spans="1:10" s="12" customFormat="1" ht="28.5" customHeight="1">
      <c r="A5" s="6" t="s">
        <v>21</v>
      </c>
      <c r="B5" s="7" t="s">
        <v>11</v>
      </c>
      <c r="C5" s="7" t="s">
        <v>22</v>
      </c>
      <c r="D5" s="7" t="s">
        <v>13</v>
      </c>
      <c r="E5" s="7" t="s">
        <v>23</v>
      </c>
      <c r="F5" s="7" t="s">
        <v>23</v>
      </c>
      <c r="G5" s="8">
        <v>3400</v>
      </c>
      <c r="H5" s="9">
        <f>939.51+55.64+55.64+69.55+55.64+55.64+13.91+69.55</f>
        <v>1315.0800000000002</v>
      </c>
      <c r="I5" s="10">
        <v>44176</v>
      </c>
      <c r="J5" s="11">
        <v>46022</v>
      </c>
    </row>
    <row r="6" spans="1:11" s="12" customFormat="1" ht="28.5" customHeight="1">
      <c r="A6" s="13" t="s">
        <v>24</v>
      </c>
      <c r="B6" s="7" t="s">
        <v>11</v>
      </c>
      <c r="C6" s="7" t="s">
        <v>25</v>
      </c>
      <c r="D6" s="7" t="s">
        <v>13</v>
      </c>
      <c r="E6" s="7" t="s">
        <v>26</v>
      </c>
      <c r="F6" s="7" t="s">
        <v>26</v>
      </c>
      <c r="G6" s="14">
        <v>3000</v>
      </c>
      <c r="H6" s="15">
        <f>2000+250+250+250+250</f>
        <v>3000</v>
      </c>
      <c r="I6" s="10">
        <v>44179</v>
      </c>
      <c r="J6" s="16">
        <v>45291</v>
      </c>
      <c r="K6" s="17"/>
    </row>
    <row r="7" spans="1:11" s="12" customFormat="1" ht="28.5" customHeight="1">
      <c r="A7" s="6" t="s">
        <v>27</v>
      </c>
      <c r="B7" s="7" t="s">
        <v>11</v>
      </c>
      <c r="C7" s="7" t="s">
        <v>28</v>
      </c>
      <c r="D7" s="7" t="s">
        <v>13</v>
      </c>
      <c r="E7" s="18" t="s">
        <v>29</v>
      </c>
      <c r="F7" s="7" t="s">
        <v>30</v>
      </c>
      <c r="G7" s="8">
        <v>6000</v>
      </c>
      <c r="H7" s="9">
        <f>2647.7+53+59.9+53.03</f>
        <v>2813.63</v>
      </c>
      <c r="I7" s="10">
        <v>44197</v>
      </c>
      <c r="J7" s="11">
        <v>45838</v>
      </c>
      <c r="K7" s="17"/>
    </row>
    <row r="8" spans="1:11" s="12" customFormat="1" ht="28.5" customHeight="1">
      <c r="A8" s="6" t="s">
        <v>31</v>
      </c>
      <c r="B8" s="7" t="s">
        <v>11</v>
      </c>
      <c r="C8" s="7" t="s">
        <v>32</v>
      </c>
      <c r="D8" s="7" t="s">
        <v>13</v>
      </c>
      <c r="E8" s="7" t="s">
        <v>33</v>
      </c>
      <c r="F8" s="7" t="s">
        <v>33</v>
      </c>
      <c r="G8" s="8">
        <v>3120</v>
      </c>
      <c r="H8" s="9">
        <v>1040</v>
      </c>
      <c r="I8" s="10">
        <v>44228</v>
      </c>
      <c r="J8" s="11">
        <v>46387</v>
      </c>
      <c r="K8" s="17"/>
    </row>
    <row r="9" spans="1:11" s="12" customFormat="1" ht="28.5" customHeight="1">
      <c r="A9" s="6" t="s">
        <v>34</v>
      </c>
      <c r="B9" s="19" t="s">
        <v>11</v>
      </c>
      <c r="C9" s="7" t="s">
        <v>35</v>
      </c>
      <c r="D9" s="7" t="s">
        <v>13</v>
      </c>
      <c r="E9" s="7" t="s">
        <v>20</v>
      </c>
      <c r="F9" s="7" t="s">
        <v>20</v>
      </c>
      <c r="G9" s="8">
        <v>3205</v>
      </c>
      <c r="H9" s="9">
        <f>1390+600</f>
        <v>1990</v>
      </c>
      <c r="I9" s="10">
        <v>44377</v>
      </c>
      <c r="J9" s="11">
        <v>45291</v>
      </c>
      <c r="K9" s="17"/>
    </row>
    <row r="10" spans="1:11" s="12" customFormat="1" ht="28.5" customHeight="1">
      <c r="A10" s="6" t="s">
        <v>36</v>
      </c>
      <c r="B10" s="19" t="s">
        <v>11</v>
      </c>
      <c r="C10" s="7" t="s">
        <v>37</v>
      </c>
      <c r="D10" s="7" t="s">
        <v>13</v>
      </c>
      <c r="E10" s="20" t="s">
        <v>38</v>
      </c>
      <c r="F10" s="7" t="s">
        <v>39</v>
      </c>
      <c r="G10" s="8">
        <v>4999</v>
      </c>
      <c r="H10" s="9">
        <f>2484+414+414+438.9+414</f>
        <v>4164.9</v>
      </c>
      <c r="I10" s="10">
        <v>44378</v>
      </c>
      <c r="J10" s="11">
        <v>45657</v>
      </c>
      <c r="K10" s="21" t="s">
        <v>40</v>
      </c>
    </row>
    <row r="11" spans="1:11" s="12" customFormat="1" ht="28.5" customHeight="1">
      <c r="A11" s="13" t="s">
        <v>41</v>
      </c>
      <c r="B11" s="19" t="s">
        <v>11</v>
      </c>
      <c r="C11" s="7" t="s">
        <v>42</v>
      </c>
      <c r="D11" s="7" t="s">
        <v>13</v>
      </c>
      <c r="E11" s="7" t="s">
        <v>43</v>
      </c>
      <c r="F11" s="7" t="s">
        <v>44</v>
      </c>
      <c r="G11" s="22">
        <v>3140.8</v>
      </c>
      <c r="H11" s="23">
        <f>3026.4+249.6</f>
        <v>3276</v>
      </c>
      <c r="I11" s="10">
        <v>44552</v>
      </c>
      <c r="J11" s="16" t="s">
        <v>45</v>
      </c>
      <c r="K11" s="17"/>
    </row>
    <row r="12" spans="1:11" s="12" customFormat="1" ht="28.5" customHeight="1">
      <c r="A12" s="13" t="s">
        <v>46</v>
      </c>
      <c r="B12" s="19" t="s">
        <v>11</v>
      </c>
      <c r="C12" s="7" t="s">
        <v>47</v>
      </c>
      <c r="D12" s="7" t="s">
        <v>13</v>
      </c>
      <c r="E12" s="7" t="s">
        <v>48</v>
      </c>
      <c r="F12" s="7" t="s">
        <v>48</v>
      </c>
      <c r="G12" s="24">
        <v>2080</v>
      </c>
      <c r="H12" s="25">
        <v>416</v>
      </c>
      <c r="I12" s="10">
        <v>44504</v>
      </c>
      <c r="J12" s="16">
        <v>44926</v>
      </c>
      <c r="K12" s="17"/>
    </row>
    <row r="13" spans="1:11" s="12" customFormat="1" ht="28.5" customHeight="1">
      <c r="A13" s="13" t="s">
        <v>49</v>
      </c>
      <c r="B13" s="19" t="s">
        <v>11</v>
      </c>
      <c r="C13" s="7" t="s">
        <v>50</v>
      </c>
      <c r="D13" s="26" t="s">
        <v>51</v>
      </c>
      <c r="E13" s="7" t="s">
        <v>52</v>
      </c>
      <c r="F13" s="7" t="s">
        <v>52</v>
      </c>
      <c r="G13" s="24">
        <v>12000</v>
      </c>
      <c r="H13" s="25">
        <f>9577.65+1435.65+1189.04+1019.39</f>
        <v>13221.73</v>
      </c>
      <c r="I13" s="10">
        <v>44562</v>
      </c>
      <c r="J13" s="16">
        <v>45016</v>
      </c>
      <c r="K13" s="17"/>
    </row>
    <row r="14" spans="1:10" ht="28.5" customHeight="1">
      <c r="A14" s="27" t="s">
        <v>53</v>
      </c>
      <c r="B14" s="28" t="s">
        <v>11</v>
      </c>
      <c r="C14" s="29" t="s">
        <v>54</v>
      </c>
      <c r="D14" s="28" t="s">
        <v>55</v>
      </c>
      <c r="E14" s="29" t="s">
        <v>56</v>
      </c>
      <c r="F14" s="29" t="s">
        <v>56</v>
      </c>
      <c r="G14" s="30">
        <v>4850</v>
      </c>
      <c r="H14" s="30">
        <v>1302</v>
      </c>
      <c r="I14" s="31">
        <v>44663</v>
      </c>
      <c r="J14" s="32">
        <v>45291</v>
      </c>
    </row>
    <row r="15" spans="1:10" s="12" customFormat="1" ht="28.5" customHeight="1">
      <c r="A15" s="27" t="s">
        <v>57</v>
      </c>
      <c r="B15" s="34" t="s">
        <v>11</v>
      </c>
      <c r="C15" s="1" t="s">
        <v>58</v>
      </c>
      <c r="D15" s="29" t="s">
        <v>55</v>
      </c>
      <c r="E15" s="29" t="s">
        <v>59</v>
      </c>
      <c r="F15" s="29" t="s">
        <v>59</v>
      </c>
      <c r="G15" s="30">
        <v>292</v>
      </c>
      <c r="H15" s="30"/>
      <c r="I15" s="31">
        <v>44707</v>
      </c>
      <c r="J15" s="32">
        <v>45016</v>
      </c>
    </row>
    <row r="16" spans="1:10" s="12" customFormat="1" ht="28.5" customHeight="1">
      <c r="A16" s="29" t="s">
        <v>60</v>
      </c>
      <c r="B16" s="34" t="s">
        <v>11</v>
      </c>
      <c r="C16" s="28" t="s">
        <v>61</v>
      </c>
      <c r="D16" s="29" t="s">
        <v>55</v>
      </c>
      <c r="E16" s="28" t="s">
        <v>62</v>
      </c>
      <c r="F16" s="28" t="s">
        <v>62</v>
      </c>
      <c r="G16" s="35">
        <v>500</v>
      </c>
      <c r="H16" s="36">
        <v>175</v>
      </c>
      <c r="I16" s="37">
        <v>44740</v>
      </c>
      <c r="J16" s="38">
        <v>45016</v>
      </c>
    </row>
    <row r="17" spans="1:10" s="12" customFormat="1" ht="28.5" customHeight="1">
      <c r="A17" s="29" t="s">
        <v>63</v>
      </c>
      <c r="B17" s="34" t="s">
        <v>11</v>
      </c>
      <c r="C17" s="28" t="s">
        <v>64</v>
      </c>
      <c r="D17" s="28" t="s">
        <v>51</v>
      </c>
      <c r="E17" s="29" t="s">
        <v>65</v>
      </c>
      <c r="F17" s="29" t="s">
        <v>65</v>
      </c>
      <c r="G17" s="39">
        <v>6202</v>
      </c>
      <c r="H17" s="36">
        <f>1758.71+717.66+898.11+540.04+440.25+651.57+1197.48</f>
        <v>6203.82</v>
      </c>
      <c r="I17" s="37">
        <v>44740</v>
      </c>
      <c r="J17" s="38">
        <v>45199</v>
      </c>
    </row>
    <row r="18" spans="1:10" s="12" customFormat="1" ht="28.5" customHeight="1">
      <c r="A18" s="29" t="s">
        <v>66</v>
      </c>
      <c r="B18" s="34" t="s">
        <v>11</v>
      </c>
      <c r="C18" s="1" t="s">
        <v>67</v>
      </c>
      <c r="D18" s="29" t="s">
        <v>55</v>
      </c>
      <c r="E18" s="28" t="s">
        <v>68</v>
      </c>
      <c r="F18" s="28" t="s">
        <v>68</v>
      </c>
      <c r="G18" s="40">
        <v>2704</v>
      </c>
      <c r="H18" s="40">
        <v>2704</v>
      </c>
      <c r="I18" s="31">
        <v>44742</v>
      </c>
      <c r="J18" s="32">
        <v>45169</v>
      </c>
    </row>
    <row r="19" spans="1:10" s="12" customFormat="1" ht="28.5" customHeight="1">
      <c r="A19" s="29" t="s">
        <v>69</v>
      </c>
      <c r="B19" s="34" t="s">
        <v>11</v>
      </c>
      <c r="C19" s="1" t="s">
        <v>70</v>
      </c>
      <c r="D19" s="29" t="s">
        <v>55</v>
      </c>
      <c r="E19" s="29" t="s">
        <v>71</v>
      </c>
      <c r="F19" s="29" t="s">
        <v>71</v>
      </c>
      <c r="G19" s="39">
        <v>250</v>
      </c>
      <c r="H19" s="39"/>
      <c r="I19" s="31">
        <v>44760</v>
      </c>
      <c r="J19" s="32">
        <v>45016</v>
      </c>
    </row>
    <row r="20" spans="1:10" s="12" customFormat="1" ht="28.5" customHeight="1">
      <c r="A20" s="29" t="s">
        <v>72</v>
      </c>
      <c r="B20" s="34" t="s">
        <v>11</v>
      </c>
      <c r="C20" s="1" t="s">
        <v>73</v>
      </c>
      <c r="D20" s="29" t="s">
        <v>55</v>
      </c>
      <c r="E20" s="29" t="s">
        <v>74</v>
      </c>
      <c r="F20" s="29" t="s">
        <v>74</v>
      </c>
      <c r="G20" s="39">
        <v>1029.6</v>
      </c>
      <c r="H20" s="39">
        <v>1031.6</v>
      </c>
      <c r="I20" s="31">
        <v>44767</v>
      </c>
      <c r="J20" s="32">
        <v>45016</v>
      </c>
    </row>
    <row r="21" spans="1:10" s="12" customFormat="1" ht="28.5" customHeight="1">
      <c r="A21" s="27" t="s">
        <v>75</v>
      </c>
      <c r="B21" s="34" t="s">
        <v>11</v>
      </c>
      <c r="C21" s="29" t="s">
        <v>76</v>
      </c>
      <c r="D21" s="29" t="s">
        <v>55</v>
      </c>
      <c r="E21" s="29" t="s">
        <v>77</v>
      </c>
      <c r="F21" s="29" t="s">
        <v>77</v>
      </c>
      <c r="G21" s="30">
        <v>500</v>
      </c>
      <c r="H21" s="30">
        <v>300</v>
      </c>
      <c r="I21" s="31">
        <v>44777</v>
      </c>
      <c r="J21" s="32">
        <v>45016</v>
      </c>
    </row>
    <row r="22" spans="1:10" s="12" customFormat="1" ht="28.5" customHeight="1">
      <c r="A22" s="27" t="s">
        <v>78</v>
      </c>
      <c r="B22" s="29" t="s">
        <v>11</v>
      </c>
      <c r="C22" s="29" t="s">
        <v>79</v>
      </c>
      <c r="D22" s="29" t="s">
        <v>55</v>
      </c>
      <c r="E22" s="29" t="s">
        <v>80</v>
      </c>
      <c r="F22" s="29" t="s">
        <v>80</v>
      </c>
      <c r="G22" s="30">
        <v>2124</v>
      </c>
      <c r="H22" s="30">
        <f>177+177+177+177</f>
        <v>708</v>
      </c>
      <c r="I22" s="31">
        <v>44806</v>
      </c>
      <c r="J22" s="41">
        <v>45199</v>
      </c>
    </row>
    <row r="23" spans="1:10" s="12" customFormat="1" ht="28.5" customHeight="1">
      <c r="A23" s="27" t="s">
        <v>81</v>
      </c>
      <c r="B23" s="29" t="s">
        <v>11</v>
      </c>
      <c r="C23" s="29" t="s">
        <v>82</v>
      </c>
      <c r="D23" s="29" t="s">
        <v>55</v>
      </c>
      <c r="E23" s="29" t="s">
        <v>83</v>
      </c>
      <c r="F23" s="29" t="s">
        <v>83</v>
      </c>
      <c r="G23" s="30">
        <v>700</v>
      </c>
      <c r="H23" s="30"/>
      <c r="I23" s="31">
        <v>44879</v>
      </c>
      <c r="J23" s="41">
        <v>45016</v>
      </c>
    </row>
    <row r="24" spans="1:10" s="12" customFormat="1" ht="28.5" customHeight="1">
      <c r="A24" s="27">
        <v>9428088059</v>
      </c>
      <c r="B24" s="29" t="s">
        <v>11</v>
      </c>
      <c r="C24" s="29" t="s">
        <v>84</v>
      </c>
      <c r="D24" s="29" t="s">
        <v>85</v>
      </c>
      <c r="E24" s="29" t="s">
        <v>86</v>
      </c>
      <c r="F24" s="29" t="s">
        <v>86</v>
      </c>
      <c r="G24" s="30">
        <v>48300</v>
      </c>
      <c r="H24" s="30">
        <f>5199.18+1733.06+1733.06+1733.06+1733.06+1733.06+360+1733.06+1405.93+235</f>
        <v>17598.469999999998</v>
      </c>
      <c r="I24" s="31">
        <v>44834</v>
      </c>
      <c r="J24" s="41">
        <v>45657</v>
      </c>
    </row>
    <row r="25" spans="1:10" s="12" customFormat="1" ht="28.5" customHeight="1">
      <c r="A25" s="29" t="s">
        <v>87</v>
      </c>
      <c r="B25" s="29" t="s">
        <v>11</v>
      </c>
      <c r="C25" s="29" t="s">
        <v>88</v>
      </c>
      <c r="D25" s="29" t="s">
        <v>55</v>
      </c>
      <c r="E25" s="29" t="s">
        <v>89</v>
      </c>
      <c r="F25" s="29" t="s">
        <v>89</v>
      </c>
      <c r="G25" s="40">
        <v>195</v>
      </c>
      <c r="H25" s="40">
        <v>195</v>
      </c>
      <c r="I25" s="31">
        <v>44895</v>
      </c>
      <c r="J25" s="41">
        <v>44985</v>
      </c>
    </row>
    <row r="26" spans="1:10" s="12" customFormat="1" ht="28.5" customHeight="1">
      <c r="A26" s="29" t="s">
        <v>90</v>
      </c>
      <c r="B26" s="29" t="s">
        <v>11</v>
      </c>
      <c r="C26" s="29" t="s">
        <v>91</v>
      </c>
      <c r="D26" s="29" t="s">
        <v>55</v>
      </c>
      <c r="E26" s="29" t="s">
        <v>92</v>
      </c>
      <c r="F26" s="29" t="s">
        <v>92</v>
      </c>
      <c r="G26" s="40">
        <v>624</v>
      </c>
      <c r="H26" s="40">
        <v>624</v>
      </c>
      <c r="I26" s="31">
        <v>44908</v>
      </c>
      <c r="J26" s="41">
        <v>44985</v>
      </c>
    </row>
    <row r="27" spans="1:10" s="12" customFormat="1" ht="28.5" customHeight="1">
      <c r="A27" s="27" t="s">
        <v>93</v>
      </c>
      <c r="B27" s="29" t="s">
        <v>11</v>
      </c>
      <c r="C27" s="1" t="s">
        <v>94</v>
      </c>
      <c r="D27" s="29" t="s">
        <v>55</v>
      </c>
      <c r="E27" s="29" t="s">
        <v>95</v>
      </c>
      <c r="F27" s="29" t="s">
        <v>95</v>
      </c>
      <c r="G27" s="30">
        <v>3166</v>
      </c>
      <c r="H27" s="30">
        <f>270+135+135+135</f>
        <v>675</v>
      </c>
      <c r="I27" s="31">
        <v>44917</v>
      </c>
      <c r="J27" s="32">
        <v>47026</v>
      </c>
    </row>
    <row r="28" spans="1:10" s="45" customFormat="1" ht="28.5" customHeight="1">
      <c r="A28" s="27" t="s">
        <v>96</v>
      </c>
      <c r="B28" s="42" t="s">
        <v>11</v>
      </c>
      <c r="C28" s="29" t="s">
        <v>97</v>
      </c>
      <c r="D28" s="43" t="s">
        <v>55</v>
      </c>
      <c r="E28" s="29" t="s">
        <v>98</v>
      </c>
      <c r="F28" s="29" t="s">
        <v>98</v>
      </c>
      <c r="G28" s="30">
        <v>2800</v>
      </c>
      <c r="H28" s="30">
        <f>700</f>
        <v>700</v>
      </c>
      <c r="I28" s="31">
        <v>44936</v>
      </c>
      <c r="J28" s="44">
        <v>45596</v>
      </c>
    </row>
    <row r="29" spans="1:10" s="12" customFormat="1" ht="28.5" customHeight="1">
      <c r="A29" s="27" t="s">
        <v>99</v>
      </c>
      <c r="B29" s="46" t="s">
        <v>11</v>
      </c>
      <c r="C29" s="1" t="s">
        <v>100</v>
      </c>
      <c r="D29" s="43" t="s">
        <v>55</v>
      </c>
      <c r="E29" s="29" t="s">
        <v>101</v>
      </c>
      <c r="F29" s="29" t="s">
        <v>101</v>
      </c>
      <c r="G29" s="30">
        <v>905.4</v>
      </c>
      <c r="H29" s="30">
        <f>785.4</f>
        <v>785.4</v>
      </c>
      <c r="I29" s="31">
        <v>44944</v>
      </c>
      <c r="J29" s="32">
        <v>45291</v>
      </c>
    </row>
    <row r="30" spans="1:10" s="12" customFormat="1" ht="28.5" customHeight="1">
      <c r="A30" s="29" t="s">
        <v>102</v>
      </c>
      <c r="B30" s="46" t="s">
        <v>11</v>
      </c>
      <c r="C30" s="28" t="s">
        <v>103</v>
      </c>
      <c r="D30" s="43" t="s">
        <v>55</v>
      </c>
      <c r="E30" s="28" t="s">
        <v>104</v>
      </c>
      <c r="F30" s="28" t="s">
        <v>104</v>
      </c>
      <c r="G30" s="40">
        <v>275</v>
      </c>
      <c r="H30" s="47">
        <v>275</v>
      </c>
      <c r="I30" s="37">
        <v>44963</v>
      </c>
      <c r="J30" s="48">
        <v>44985</v>
      </c>
    </row>
    <row r="31" spans="1:10" s="12" customFormat="1" ht="28.5" customHeight="1">
      <c r="A31" s="29" t="s">
        <v>105</v>
      </c>
      <c r="B31" s="46" t="s">
        <v>11</v>
      </c>
      <c r="C31" s="28" t="s">
        <v>106</v>
      </c>
      <c r="D31" s="43" t="s">
        <v>55</v>
      </c>
      <c r="E31" s="28" t="s">
        <v>107</v>
      </c>
      <c r="F31" s="28" t="s">
        <v>107</v>
      </c>
      <c r="G31" s="40">
        <v>66.27</v>
      </c>
      <c r="H31" s="47">
        <v>66.27</v>
      </c>
      <c r="I31" s="37">
        <v>44966</v>
      </c>
      <c r="J31" s="48">
        <v>45016</v>
      </c>
    </row>
    <row r="32" spans="1:10" s="12" customFormat="1" ht="28.5" customHeight="1">
      <c r="A32" s="29" t="s">
        <v>108</v>
      </c>
      <c r="B32" s="46" t="s">
        <v>11</v>
      </c>
      <c r="C32" s="49" t="s">
        <v>109</v>
      </c>
      <c r="D32" s="43" t="s">
        <v>55</v>
      </c>
      <c r="E32" s="28" t="s">
        <v>110</v>
      </c>
      <c r="F32" s="28" t="s">
        <v>110</v>
      </c>
      <c r="G32" s="39">
        <v>79.56</v>
      </c>
      <c r="H32" s="36">
        <v>78</v>
      </c>
      <c r="I32" s="37">
        <v>44970</v>
      </c>
      <c r="J32" s="48">
        <v>45046</v>
      </c>
    </row>
    <row r="33" spans="1:10" s="12" customFormat="1" ht="28.5" customHeight="1">
      <c r="A33" s="29" t="s">
        <v>111</v>
      </c>
      <c r="B33" s="46" t="s">
        <v>11</v>
      </c>
      <c r="C33" s="49" t="s">
        <v>112</v>
      </c>
      <c r="D33" s="43" t="s">
        <v>55</v>
      </c>
      <c r="E33" s="28" t="s">
        <v>113</v>
      </c>
      <c r="F33" s="28" t="s">
        <v>113</v>
      </c>
      <c r="G33" s="50">
        <v>1229.51</v>
      </c>
      <c r="H33" s="51">
        <f>1229.51</f>
        <v>1229.51</v>
      </c>
      <c r="I33" s="37">
        <v>44970</v>
      </c>
      <c r="J33" s="48">
        <v>45077</v>
      </c>
    </row>
    <row r="34" spans="1:10" s="12" customFormat="1" ht="28.5" customHeight="1">
      <c r="A34" s="27" t="s">
        <v>114</v>
      </c>
      <c r="B34" s="46" t="s">
        <v>11</v>
      </c>
      <c r="C34" s="49" t="s">
        <v>115</v>
      </c>
      <c r="D34" s="43" t="s">
        <v>55</v>
      </c>
      <c r="E34" s="29" t="s">
        <v>101</v>
      </c>
      <c r="F34" s="29" t="s">
        <v>101</v>
      </c>
      <c r="G34" s="30">
        <v>3120</v>
      </c>
      <c r="H34" s="52">
        <f>1800</f>
        <v>1800</v>
      </c>
      <c r="I34" s="37">
        <v>44971</v>
      </c>
      <c r="J34" s="53">
        <v>45382</v>
      </c>
    </row>
    <row r="35" spans="1:10" s="12" customFormat="1" ht="28.5" customHeight="1">
      <c r="A35" s="27" t="s">
        <v>116</v>
      </c>
      <c r="B35" s="46" t="s">
        <v>11</v>
      </c>
      <c r="C35" s="49" t="s">
        <v>117</v>
      </c>
      <c r="D35" s="43" t="s">
        <v>55</v>
      </c>
      <c r="E35" s="28" t="s">
        <v>118</v>
      </c>
      <c r="F35" s="28" t="s">
        <v>118</v>
      </c>
      <c r="G35" s="30">
        <v>11440</v>
      </c>
      <c r="H35" s="52">
        <f>2787.18</f>
        <v>2787.18</v>
      </c>
      <c r="I35" s="37">
        <v>44980</v>
      </c>
      <c r="J35" s="53">
        <v>45716</v>
      </c>
    </row>
    <row r="36" spans="1:10" s="12" customFormat="1" ht="28.5" customHeight="1">
      <c r="A36" s="29" t="s">
        <v>119</v>
      </c>
      <c r="B36" s="46" t="s">
        <v>11</v>
      </c>
      <c r="C36" s="1" t="s">
        <v>120</v>
      </c>
      <c r="D36" s="43" t="s">
        <v>55</v>
      </c>
      <c r="E36" s="29" t="s">
        <v>121</v>
      </c>
      <c r="F36" s="29" t="s">
        <v>121</v>
      </c>
      <c r="G36" s="40">
        <v>54.5</v>
      </c>
      <c r="H36" s="40">
        <v>54.5</v>
      </c>
      <c r="I36" s="31">
        <v>44984</v>
      </c>
      <c r="J36" s="41">
        <v>45046</v>
      </c>
    </row>
    <row r="37" spans="1:10" s="12" customFormat="1" ht="28.5" customHeight="1">
      <c r="A37" s="29" t="s">
        <v>122</v>
      </c>
      <c r="B37" s="46" t="s">
        <v>11</v>
      </c>
      <c r="C37" s="1" t="s">
        <v>123</v>
      </c>
      <c r="D37" s="43" t="s">
        <v>55</v>
      </c>
      <c r="E37" s="28" t="s">
        <v>107</v>
      </c>
      <c r="F37" s="28" t="s">
        <v>107</v>
      </c>
      <c r="G37" s="40">
        <v>129.2</v>
      </c>
      <c r="H37" s="40">
        <v>129.2</v>
      </c>
      <c r="I37" s="31">
        <v>44985</v>
      </c>
      <c r="J37" s="41">
        <v>45046</v>
      </c>
    </row>
    <row r="38" spans="1:10" s="12" customFormat="1" ht="28.5" customHeight="1">
      <c r="A38" s="27" t="s">
        <v>124</v>
      </c>
      <c r="B38" s="46" t="s">
        <v>11</v>
      </c>
      <c r="C38" s="29" t="s">
        <v>125</v>
      </c>
      <c r="D38" s="43" t="s">
        <v>55</v>
      </c>
      <c r="E38" s="29" t="s">
        <v>126</v>
      </c>
      <c r="F38" s="29" t="s">
        <v>126</v>
      </c>
      <c r="G38" s="30">
        <v>5000</v>
      </c>
      <c r="H38" s="30">
        <f>1998.4+655.09+630.27+460.75+340.85+284.16</f>
        <v>4369.52</v>
      </c>
      <c r="I38" s="31">
        <v>44986</v>
      </c>
      <c r="J38" s="41">
        <v>45138</v>
      </c>
    </row>
    <row r="39" spans="1:10" s="12" customFormat="1" ht="28.5" customHeight="1">
      <c r="A39" s="29" t="s">
        <v>127</v>
      </c>
      <c r="B39" s="46" t="s">
        <v>11</v>
      </c>
      <c r="C39" s="29" t="s">
        <v>128</v>
      </c>
      <c r="D39" s="43" t="s">
        <v>55</v>
      </c>
      <c r="E39" s="29" t="s">
        <v>129</v>
      </c>
      <c r="F39" s="29" t="s">
        <v>129</v>
      </c>
      <c r="G39" s="39">
        <v>100</v>
      </c>
      <c r="H39" s="39">
        <v>69.57</v>
      </c>
      <c r="I39" s="31">
        <v>44986</v>
      </c>
      <c r="J39" s="41">
        <v>45046</v>
      </c>
    </row>
    <row r="40" spans="1:10" s="12" customFormat="1" ht="28.5" customHeight="1">
      <c r="A40" s="29" t="s">
        <v>130</v>
      </c>
      <c r="B40" s="46" t="s">
        <v>11</v>
      </c>
      <c r="C40" s="29" t="s">
        <v>131</v>
      </c>
      <c r="D40" s="43" t="s">
        <v>55</v>
      </c>
      <c r="E40" s="29" t="s">
        <v>132</v>
      </c>
      <c r="F40" s="29" t="s">
        <v>132</v>
      </c>
      <c r="G40" s="40">
        <v>472.64</v>
      </c>
      <c r="H40" s="40">
        <v>472.64</v>
      </c>
      <c r="I40" s="31">
        <v>44988</v>
      </c>
      <c r="J40" s="41">
        <v>45107</v>
      </c>
    </row>
    <row r="41" spans="1:10" s="12" customFormat="1" ht="28.5" customHeight="1">
      <c r="A41" s="29" t="s">
        <v>133</v>
      </c>
      <c r="B41" s="46" t="s">
        <v>11</v>
      </c>
      <c r="C41" s="1" t="s">
        <v>134</v>
      </c>
      <c r="D41" s="43" t="s">
        <v>55</v>
      </c>
      <c r="E41" s="29" t="s">
        <v>101</v>
      </c>
      <c r="F41" s="29" t="s">
        <v>101</v>
      </c>
      <c r="G41" s="40">
        <v>267</v>
      </c>
      <c r="H41" s="40">
        <v>267</v>
      </c>
      <c r="I41" s="31">
        <v>44992</v>
      </c>
      <c r="J41" s="41">
        <v>45107</v>
      </c>
    </row>
    <row r="42" spans="1:10" s="12" customFormat="1" ht="28.5" customHeight="1">
      <c r="A42" s="29" t="s">
        <v>135</v>
      </c>
      <c r="B42" s="46" t="s">
        <v>11</v>
      </c>
      <c r="C42" s="29" t="s">
        <v>136</v>
      </c>
      <c r="D42" s="43" t="s">
        <v>55</v>
      </c>
      <c r="E42" s="29" t="s">
        <v>137</v>
      </c>
      <c r="F42" s="29" t="s">
        <v>137</v>
      </c>
      <c r="G42" s="39">
        <v>400</v>
      </c>
      <c r="H42" s="39">
        <v>189.09</v>
      </c>
      <c r="I42" s="31">
        <v>44995</v>
      </c>
      <c r="J42" s="41">
        <v>45107</v>
      </c>
    </row>
    <row r="43" spans="1:10" s="12" customFormat="1" ht="28.5" customHeight="1">
      <c r="A43" s="29" t="s">
        <v>138</v>
      </c>
      <c r="B43" s="46" t="s">
        <v>11</v>
      </c>
      <c r="C43" s="29" t="s">
        <v>139</v>
      </c>
      <c r="D43" s="43" t="s">
        <v>55</v>
      </c>
      <c r="E43" s="29" t="s">
        <v>140</v>
      </c>
      <c r="F43" s="29" t="s">
        <v>140</v>
      </c>
      <c r="G43" s="40">
        <v>254.5</v>
      </c>
      <c r="H43" s="40">
        <v>254.5</v>
      </c>
      <c r="I43" s="31">
        <v>44995</v>
      </c>
      <c r="J43" s="41">
        <v>45107</v>
      </c>
    </row>
    <row r="44" spans="1:10" s="12" customFormat="1" ht="28.5" customHeight="1">
      <c r="A44" s="29" t="s">
        <v>141</v>
      </c>
      <c r="B44" s="46" t="s">
        <v>11</v>
      </c>
      <c r="C44" s="29" t="s">
        <v>142</v>
      </c>
      <c r="D44" s="43" t="s">
        <v>55</v>
      </c>
      <c r="E44" s="28" t="s">
        <v>107</v>
      </c>
      <c r="F44" s="28" t="s">
        <v>107</v>
      </c>
      <c r="G44" s="40">
        <v>243.41</v>
      </c>
      <c r="H44" s="40">
        <v>243.41</v>
      </c>
      <c r="I44" s="31">
        <v>45001</v>
      </c>
      <c r="J44" s="41">
        <v>45077</v>
      </c>
    </row>
    <row r="45" spans="1:10" s="12" customFormat="1" ht="28.5" customHeight="1">
      <c r="A45" s="29" t="s">
        <v>143</v>
      </c>
      <c r="B45" s="46" t="s">
        <v>11</v>
      </c>
      <c r="C45" s="29" t="s">
        <v>144</v>
      </c>
      <c r="D45" s="43" t="s">
        <v>55</v>
      </c>
      <c r="E45" s="29" t="s">
        <v>145</v>
      </c>
      <c r="F45" s="29" t="s">
        <v>145</v>
      </c>
      <c r="G45" s="39">
        <v>305.53</v>
      </c>
      <c r="H45" s="39">
        <v>305.48</v>
      </c>
      <c r="I45" s="31">
        <v>45005</v>
      </c>
      <c r="J45" s="41">
        <v>45077</v>
      </c>
    </row>
    <row r="46" spans="1:10" s="12" customFormat="1" ht="28.5" customHeight="1">
      <c r="A46" s="29" t="s">
        <v>146</v>
      </c>
      <c r="B46" s="46" t="s">
        <v>11</v>
      </c>
      <c r="C46" s="29" t="s">
        <v>147</v>
      </c>
      <c r="D46" s="43" t="s">
        <v>55</v>
      </c>
      <c r="E46" s="29" t="s">
        <v>148</v>
      </c>
      <c r="F46" s="29" t="s">
        <v>148</v>
      </c>
      <c r="G46" s="40">
        <v>301.95</v>
      </c>
      <c r="H46" s="40">
        <f>162+139.95</f>
        <v>301.95</v>
      </c>
      <c r="I46" s="31">
        <v>45006</v>
      </c>
      <c r="J46" s="41">
        <v>45077</v>
      </c>
    </row>
    <row r="47" spans="1:10" s="12" customFormat="1" ht="28.5" customHeight="1">
      <c r="A47" s="29" t="s">
        <v>149</v>
      </c>
      <c r="B47" s="46" t="s">
        <v>11</v>
      </c>
      <c r="C47" s="29" t="s">
        <v>150</v>
      </c>
      <c r="D47" s="43" t="s">
        <v>55</v>
      </c>
      <c r="E47" s="28" t="s">
        <v>107</v>
      </c>
      <c r="F47" s="28" t="s">
        <v>107</v>
      </c>
      <c r="G47" s="40">
        <v>165.9</v>
      </c>
      <c r="H47" s="40">
        <v>165.9</v>
      </c>
      <c r="I47" s="31">
        <v>45007</v>
      </c>
      <c r="J47" s="41">
        <v>45077</v>
      </c>
    </row>
    <row r="48" spans="1:10" s="12" customFormat="1" ht="28.5" customHeight="1">
      <c r="A48" s="29" t="s">
        <v>151</v>
      </c>
      <c r="B48" s="46" t="s">
        <v>11</v>
      </c>
      <c r="C48" s="29" t="s">
        <v>152</v>
      </c>
      <c r="D48" s="43" t="s">
        <v>55</v>
      </c>
      <c r="E48" s="28" t="s">
        <v>107</v>
      </c>
      <c r="F48" s="28" t="s">
        <v>107</v>
      </c>
      <c r="G48" s="40">
        <v>133.7</v>
      </c>
      <c r="H48" s="40">
        <v>133.7</v>
      </c>
      <c r="I48" s="31">
        <v>45013</v>
      </c>
      <c r="J48" s="41">
        <v>45077</v>
      </c>
    </row>
    <row r="49" spans="1:10" s="12" customFormat="1" ht="28.5" customHeight="1">
      <c r="A49" s="29" t="s">
        <v>153</v>
      </c>
      <c r="B49" s="46" t="s">
        <v>11</v>
      </c>
      <c r="C49" s="29" t="s">
        <v>154</v>
      </c>
      <c r="D49" s="43" t="s">
        <v>55</v>
      </c>
      <c r="E49" s="29" t="s">
        <v>140</v>
      </c>
      <c r="F49" s="29" t="s">
        <v>140</v>
      </c>
      <c r="G49" s="40">
        <v>52.55</v>
      </c>
      <c r="H49" s="40">
        <v>52.55</v>
      </c>
      <c r="I49" s="31">
        <v>45020</v>
      </c>
      <c r="J49" s="41">
        <v>45107</v>
      </c>
    </row>
    <row r="50" spans="1:10" s="12" customFormat="1" ht="28.5" customHeight="1">
      <c r="A50" s="29" t="s">
        <v>155</v>
      </c>
      <c r="B50" s="46" t="s">
        <v>11</v>
      </c>
      <c r="C50" s="29" t="s">
        <v>156</v>
      </c>
      <c r="D50" s="43" t="s">
        <v>55</v>
      </c>
      <c r="E50" s="29" t="s">
        <v>157</v>
      </c>
      <c r="F50" s="29" t="s">
        <v>157</v>
      </c>
      <c r="G50" s="40">
        <v>324</v>
      </c>
      <c r="H50" s="40">
        <v>324</v>
      </c>
      <c r="I50" s="31">
        <v>45028</v>
      </c>
      <c r="J50" s="41">
        <v>45138</v>
      </c>
    </row>
    <row r="51" spans="1:10" s="12" customFormat="1" ht="28.5" customHeight="1">
      <c r="A51" s="29" t="s">
        <v>158</v>
      </c>
      <c r="B51" s="46" t="s">
        <v>11</v>
      </c>
      <c r="C51" s="29" t="s">
        <v>159</v>
      </c>
      <c r="D51" s="43" t="s">
        <v>55</v>
      </c>
      <c r="E51" s="29" t="s">
        <v>145</v>
      </c>
      <c r="F51" s="29" t="s">
        <v>145</v>
      </c>
      <c r="G51" s="40">
        <v>480.17</v>
      </c>
      <c r="H51" s="40">
        <v>480.17</v>
      </c>
      <c r="I51" s="31">
        <v>45028</v>
      </c>
      <c r="J51" s="41">
        <v>45138</v>
      </c>
    </row>
    <row r="52" spans="1:10" s="12" customFormat="1" ht="28.5" customHeight="1">
      <c r="A52" s="29" t="s">
        <v>160</v>
      </c>
      <c r="B52" s="46" t="s">
        <v>11</v>
      </c>
      <c r="C52" s="29" t="s">
        <v>161</v>
      </c>
      <c r="D52" s="43" t="s">
        <v>55</v>
      </c>
      <c r="E52" s="28" t="s">
        <v>107</v>
      </c>
      <c r="F52" s="28" t="s">
        <v>107</v>
      </c>
      <c r="G52" s="40">
        <v>71.17</v>
      </c>
      <c r="H52" s="40">
        <v>71.17</v>
      </c>
      <c r="I52" s="31">
        <v>45028</v>
      </c>
      <c r="J52" s="41">
        <v>45138</v>
      </c>
    </row>
    <row r="53" spans="1:10" s="12" customFormat="1" ht="28.5" customHeight="1">
      <c r="A53" s="27" t="s">
        <v>162</v>
      </c>
      <c r="B53" s="46" t="s">
        <v>11</v>
      </c>
      <c r="C53" s="29" t="s">
        <v>163</v>
      </c>
      <c r="D53" s="43" t="s">
        <v>55</v>
      </c>
      <c r="E53" s="29" t="s">
        <v>164</v>
      </c>
      <c r="F53" s="29" t="s">
        <v>165</v>
      </c>
      <c r="G53" s="30">
        <v>2400</v>
      </c>
      <c r="H53" s="30"/>
      <c r="I53" s="31">
        <v>45028</v>
      </c>
      <c r="J53" s="44">
        <v>45869</v>
      </c>
    </row>
    <row r="54" spans="1:10" s="12" customFormat="1" ht="28.5" customHeight="1">
      <c r="A54" s="29" t="s">
        <v>166</v>
      </c>
      <c r="B54" s="46" t="s">
        <v>11</v>
      </c>
      <c r="C54" s="29" t="s">
        <v>167</v>
      </c>
      <c r="D54" s="43" t="s">
        <v>55</v>
      </c>
      <c r="E54" s="1" t="s">
        <v>168</v>
      </c>
      <c r="F54" s="1" t="s">
        <v>168</v>
      </c>
      <c r="G54" s="40">
        <v>145</v>
      </c>
      <c r="H54" s="40">
        <v>145</v>
      </c>
      <c r="I54" s="31">
        <v>45037</v>
      </c>
      <c r="J54" s="41">
        <v>45077</v>
      </c>
    </row>
    <row r="55" spans="1:10" s="12" customFormat="1" ht="28.5" customHeight="1">
      <c r="A55" s="29" t="s">
        <v>169</v>
      </c>
      <c r="B55" s="46" t="s">
        <v>11</v>
      </c>
      <c r="C55" s="29" t="s">
        <v>170</v>
      </c>
      <c r="D55" s="43" t="s">
        <v>55</v>
      </c>
      <c r="E55" s="29" t="s">
        <v>171</v>
      </c>
      <c r="F55" s="29" t="s">
        <v>171</v>
      </c>
      <c r="G55" s="40">
        <v>800</v>
      </c>
      <c r="H55" s="40">
        <v>800</v>
      </c>
      <c r="I55" s="31">
        <v>45042</v>
      </c>
      <c r="J55" s="41">
        <v>45138</v>
      </c>
    </row>
    <row r="56" spans="1:10" s="12" customFormat="1" ht="28.5" customHeight="1">
      <c r="A56" s="29" t="s">
        <v>172</v>
      </c>
      <c r="B56" s="46" t="s">
        <v>11</v>
      </c>
      <c r="C56" s="29" t="s">
        <v>173</v>
      </c>
      <c r="D56" s="43" t="s">
        <v>55</v>
      </c>
      <c r="E56" s="29" t="s">
        <v>145</v>
      </c>
      <c r="F56" s="29" t="s">
        <v>145</v>
      </c>
      <c r="G56" s="40">
        <v>138.05</v>
      </c>
      <c r="H56" s="40">
        <v>138.05</v>
      </c>
      <c r="I56" s="31">
        <v>45054</v>
      </c>
      <c r="J56" s="41">
        <v>45169</v>
      </c>
    </row>
    <row r="57" spans="1:10" s="12" customFormat="1" ht="28.5" customHeight="1">
      <c r="A57" s="29" t="s">
        <v>174</v>
      </c>
      <c r="B57" s="46" t="s">
        <v>11</v>
      </c>
      <c r="C57" s="29" t="s">
        <v>175</v>
      </c>
      <c r="D57" s="43" t="s">
        <v>55</v>
      </c>
      <c r="E57" s="29" t="s">
        <v>171</v>
      </c>
      <c r="F57" s="29" t="s">
        <v>171</v>
      </c>
      <c r="G57" s="40">
        <v>720</v>
      </c>
      <c r="H57" s="40">
        <v>720</v>
      </c>
      <c r="I57" s="31">
        <v>45061</v>
      </c>
      <c r="J57" s="41">
        <v>45169</v>
      </c>
    </row>
    <row r="58" spans="1:10" s="12" customFormat="1" ht="45">
      <c r="A58" s="29" t="s">
        <v>176</v>
      </c>
      <c r="B58" s="46" t="s">
        <v>11</v>
      </c>
      <c r="C58" s="1" t="s">
        <v>177</v>
      </c>
      <c r="D58" s="43" t="s">
        <v>55</v>
      </c>
      <c r="E58" s="29" t="s">
        <v>129</v>
      </c>
      <c r="F58" s="29" t="s">
        <v>129</v>
      </c>
      <c r="G58" s="40">
        <v>219.84</v>
      </c>
      <c r="H58" s="40">
        <v>219.84</v>
      </c>
      <c r="I58" s="31">
        <v>45070</v>
      </c>
      <c r="J58" s="41">
        <v>45169</v>
      </c>
    </row>
    <row r="59" spans="1:10" s="12" customFormat="1" ht="28.5" customHeight="1">
      <c r="A59" s="27" t="s">
        <v>178</v>
      </c>
      <c r="B59" s="46" t="s">
        <v>11</v>
      </c>
      <c r="C59" s="1" t="s">
        <v>179</v>
      </c>
      <c r="D59" s="43" t="s">
        <v>55</v>
      </c>
      <c r="E59" s="29" t="s">
        <v>180</v>
      </c>
      <c r="F59" s="29" t="s">
        <v>180</v>
      </c>
      <c r="G59" s="30">
        <v>24919.57</v>
      </c>
      <c r="H59" s="30">
        <f>300+199.35+227.25+255.15+241.2+241.2+255.15+255.15+129.6</f>
        <v>2104.05</v>
      </c>
      <c r="I59" s="31">
        <v>45070</v>
      </c>
      <c r="J59" s="44">
        <v>46507</v>
      </c>
    </row>
    <row r="60" spans="1:10" ht="28.5" customHeight="1">
      <c r="A60" s="27" t="s">
        <v>181</v>
      </c>
      <c r="B60" s="46" t="s">
        <v>11</v>
      </c>
      <c r="C60" s="1" t="s">
        <v>182</v>
      </c>
      <c r="D60" s="43" t="s">
        <v>55</v>
      </c>
      <c r="E60" s="54" t="s">
        <v>183</v>
      </c>
      <c r="F60" s="54" t="s">
        <v>183</v>
      </c>
      <c r="G60" s="30">
        <v>10920</v>
      </c>
      <c r="H60" s="30"/>
      <c r="I60" s="31">
        <v>45075</v>
      </c>
      <c r="J60" s="44">
        <v>46295</v>
      </c>
    </row>
    <row r="61" spans="1:10" s="12" customFormat="1" ht="28.5" customHeight="1">
      <c r="A61" s="29" t="s">
        <v>184</v>
      </c>
      <c r="B61" s="46" t="s">
        <v>11</v>
      </c>
      <c r="C61" s="29" t="s">
        <v>185</v>
      </c>
      <c r="D61" s="43" t="s">
        <v>55</v>
      </c>
      <c r="E61" s="29" t="s">
        <v>186</v>
      </c>
      <c r="F61" s="29" t="s">
        <v>186</v>
      </c>
      <c r="G61" s="40">
        <v>292.96</v>
      </c>
      <c r="H61" s="40">
        <v>292.96</v>
      </c>
      <c r="I61" s="31">
        <v>45076</v>
      </c>
      <c r="J61" s="41">
        <v>45138</v>
      </c>
    </row>
    <row r="62" spans="1:10" s="12" customFormat="1" ht="28.5" customHeight="1">
      <c r="A62" s="27" t="s">
        <v>187</v>
      </c>
      <c r="B62" s="46" t="s">
        <v>11</v>
      </c>
      <c r="C62" s="29" t="s">
        <v>188</v>
      </c>
      <c r="D62" s="43" t="s">
        <v>55</v>
      </c>
      <c r="E62" s="29" t="s">
        <v>189</v>
      </c>
      <c r="F62" s="29" t="s">
        <v>189</v>
      </c>
      <c r="G62" s="30">
        <v>14345</v>
      </c>
      <c r="H62" s="30">
        <f>3157.5+1177.5+130</f>
        <v>4465</v>
      </c>
      <c r="I62" s="31">
        <v>45082</v>
      </c>
      <c r="J62" s="44">
        <v>46477</v>
      </c>
    </row>
    <row r="63" spans="1:10" s="12" customFormat="1" ht="28.5" customHeight="1">
      <c r="A63" s="27" t="s">
        <v>190</v>
      </c>
      <c r="B63" s="46" t="s">
        <v>11</v>
      </c>
      <c r="C63" s="1" t="s">
        <v>191</v>
      </c>
      <c r="D63" s="43" t="s">
        <v>55</v>
      </c>
      <c r="E63" s="29" t="s">
        <v>74</v>
      </c>
      <c r="F63" s="29" t="s">
        <v>74</v>
      </c>
      <c r="G63" s="30">
        <v>4000</v>
      </c>
      <c r="H63" s="30"/>
      <c r="I63" s="31">
        <v>45085</v>
      </c>
      <c r="J63" s="44">
        <v>45777</v>
      </c>
    </row>
    <row r="64" spans="1:10" s="12" customFormat="1" ht="28.5" customHeight="1">
      <c r="A64" s="29" t="s">
        <v>192</v>
      </c>
      <c r="B64" s="46" t="s">
        <v>11</v>
      </c>
      <c r="C64" s="1" t="s">
        <v>193</v>
      </c>
      <c r="D64" s="43" t="s">
        <v>55</v>
      </c>
      <c r="E64" s="29" t="s">
        <v>194</v>
      </c>
      <c r="F64" s="29" t="s">
        <v>194</v>
      </c>
      <c r="G64" s="40">
        <v>235.8</v>
      </c>
      <c r="H64" s="40">
        <v>235.8</v>
      </c>
      <c r="I64" s="31">
        <v>45091</v>
      </c>
      <c r="J64" s="41">
        <v>45199</v>
      </c>
    </row>
    <row r="65" spans="1:10" s="12" customFormat="1" ht="28.5" customHeight="1">
      <c r="A65" s="29" t="s">
        <v>195</v>
      </c>
      <c r="B65" s="46" t="s">
        <v>11</v>
      </c>
      <c r="C65" s="1" t="s">
        <v>196</v>
      </c>
      <c r="D65" s="43" t="s">
        <v>55</v>
      </c>
      <c r="E65" s="28" t="s">
        <v>107</v>
      </c>
      <c r="F65" s="28" t="s">
        <v>107</v>
      </c>
      <c r="G65" s="40">
        <v>125.74</v>
      </c>
      <c r="H65" s="40">
        <v>152.74</v>
      </c>
      <c r="I65" s="31">
        <v>45091</v>
      </c>
      <c r="J65" s="41">
        <v>45169</v>
      </c>
    </row>
    <row r="66" spans="1:10" s="12" customFormat="1" ht="28.5" customHeight="1">
      <c r="A66" s="27" t="s">
        <v>197</v>
      </c>
      <c r="B66" s="46" t="s">
        <v>11</v>
      </c>
      <c r="C66" s="29" t="s">
        <v>198</v>
      </c>
      <c r="D66" s="43" t="s">
        <v>55</v>
      </c>
      <c r="E66" s="1" t="s">
        <v>199</v>
      </c>
      <c r="F66" s="1" t="s">
        <v>20</v>
      </c>
      <c r="G66" s="30">
        <v>280</v>
      </c>
      <c r="H66" s="30"/>
      <c r="I66" s="31">
        <v>45096</v>
      </c>
      <c r="J66" s="41">
        <v>45230</v>
      </c>
    </row>
    <row r="67" spans="1:10" s="12" customFormat="1" ht="28.5" customHeight="1">
      <c r="A67" s="27" t="s">
        <v>200</v>
      </c>
      <c r="B67" s="46" t="s">
        <v>11</v>
      </c>
      <c r="C67" s="29" t="s">
        <v>201</v>
      </c>
      <c r="D67" s="43" t="s">
        <v>55</v>
      </c>
      <c r="E67" s="43" t="s">
        <v>89</v>
      </c>
      <c r="F67" s="43" t="s">
        <v>89</v>
      </c>
      <c r="G67" s="30">
        <v>160</v>
      </c>
      <c r="H67" s="30"/>
      <c r="I67" s="31">
        <v>45100</v>
      </c>
      <c r="J67" s="41">
        <v>45230</v>
      </c>
    </row>
    <row r="68" spans="1:10" s="12" customFormat="1" ht="28.5" customHeight="1">
      <c r="A68" s="29" t="s">
        <v>202</v>
      </c>
      <c r="B68" s="46" t="s">
        <v>11</v>
      </c>
      <c r="C68" s="29" t="s">
        <v>203</v>
      </c>
      <c r="D68" s="43" t="s">
        <v>55</v>
      </c>
      <c r="E68" s="29" t="s">
        <v>204</v>
      </c>
      <c r="F68" s="29" t="s">
        <v>204</v>
      </c>
      <c r="G68" s="40">
        <v>302.95</v>
      </c>
      <c r="H68" s="40">
        <f>302.95</f>
        <v>302.95</v>
      </c>
      <c r="I68" s="31">
        <v>45105</v>
      </c>
      <c r="J68" s="41">
        <v>45138</v>
      </c>
    </row>
    <row r="69" spans="1:10" s="12" customFormat="1" ht="28.5" customHeight="1">
      <c r="A69" s="29" t="s">
        <v>205</v>
      </c>
      <c r="B69" s="46" t="s">
        <v>11</v>
      </c>
      <c r="C69" s="29" t="s">
        <v>206</v>
      </c>
      <c r="D69" s="43" t="s">
        <v>55</v>
      </c>
      <c r="E69" s="29" t="s">
        <v>140</v>
      </c>
      <c r="F69" s="29" t="s">
        <v>140</v>
      </c>
      <c r="G69" s="40">
        <v>31.4</v>
      </c>
      <c r="H69" s="40">
        <f>31.4</f>
        <v>31.4</v>
      </c>
      <c r="I69" s="31">
        <v>45131</v>
      </c>
      <c r="J69" s="41">
        <v>45230</v>
      </c>
    </row>
    <row r="70" spans="1:10" s="12" customFormat="1" ht="28.5" customHeight="1">
      <c r="A70" s="27" t="s">
        <v>207</v>
      </c>
      <c r="B70" s="46" t="s">
        <v>11</v>
      </c>
      <c r="C70" s="29" t="s">
        <v>208</v>
      </c>
      <c r="D70" s="43" t="s">
        <v>55</v>
      </c>
      <c r="E70" s="29" t="s">
        <v>209</v>
      </c>
      <c r="F70" s="29" t="s">
        <v>209</v>
      </c>
      <c r="G70" s="30">
        <v>27092.22</v>
      </c>
      <c r="H70" s="30"/>
      <c r="I70" s="31">
        <v>45132</v>
      </c>
      <c r="J70" s="44">
        <v>46752</v>
      </c>
    </row>
    <row r="71" spans="1:10" s="12" customFormat="1" ht="28.5" customHeight="1">
      <c r="A71" s="29" t="s">
        <v>210</v>
      </c>
      <c r="B71" s="46" t="s">
        <v>11</v>
      </c>
      <c r="C71" s="29" t="s">
        <v>211</v>
      </c>
      <c r="D71" s="43" t="s">
        <v>55</v>
      </c>
      <c r="E71" s="29" t="s">
        <v>101</v>
      </c>
      <c r="F71" s="29" t="s">
        <v>101</v>
      </c>
      <c r="G71" s="40">
        <v>45</v>
      </c>
      <c r="H71" s="40">
        <f>45</f>
        <v>45</v>
      </c>
      <c r="I71" s="31">
        <v>45138</v>
      </c>
      <c r="J71" s="41">
        <v>45260</v>
      </c>
    </row>
    <row r="72" spans="1:10" s="12" customFormat="1" ht="28.5" customHeight="1">
      <c r="A72" s="27" t="s">
        <v>212</v>
      </c>
      <c r="B72" s="46" t="s">
        <v>11</v>
      </c>
      <c r="C72" s="29" t="s">
        <v>213</v>
      </c>
      <c r="D72" s="43" t="s">
        <v>55</v>
      </c>
      <c r="E72" s="29" t="s">
        <v>214</v>
      </c>
      <c r="F72" s="29" t="s">
        <v>214</v>
      </c>
      <c r="G72" s="30">
        <v>9800</v>
      </c>
      <c r="H72" s="30"/>
      <c r="I72" s="31">
        <v>45147</v>
      </c>
      <c r="J72" s="44">
        <v>45838</v>
      </c>
    </row>
    <row r="73" spans="1:10" s="12" customFormat="1" ht="28.5" customHeight="1">
      <c r="A73" s="29" t="s">
        <v>215</v>
      </c>
      <c r="B73" s="46" t="s">
        <v>11</v>
      </c>
      <c r="C73" s="29" t="s">
        <v>216</v>
      </c>
      <c r="D73" s="43" t="s">
        <v>55</v>
      </c>
      <c r="E73" s="29" t="s">
        <v>217</v>
      </c>
      <c r="F73" s="29" t="s">
        <v>217</v>
      </c>
      <c r="G73" s="40">
        <v>25</v>
      </c>
      <c r="H73" s="40">
        <v>25</v>
      </c>
      <c r="I73" s="31">
        <v>45148</v>
      </c>
      <c r="J73" s="41">
        <v>45291</v>
      </c>
    </row>
    <row r="74" spans="1:10" s="12" customFormat="1" ht="28.5" customHeight="1">
      <c r="A74" s="27" t="s">
        <v>218</v>
      </c>
      <c r="B74" s="46" t="s">
        <v>11</v>
      </c>
      <c r="C74" s="29" t="s">
        <v>219</v>
      </c>
      <c r="D74" s="43" t="s">
        <v>55</v>
      </c>
      <c r="E74" s="29" t="s">
        <v>220</v>
      </c>
      <c r="F74" s="29" t="s">
        <v>220</v>
      </c>
      <c r="G74" s="30">
        <v>17280</v>
      </c>
      <c r="H74" s="30">
        <f>3640</f>
        <v>3640</v>
      </c>
      <c r="I74" s="31">
        <v>45148</v>
      </c>
      <c r="J74" s="41">
        <v>45291</v>
      </c>
    </row>
    <row r="75" spans="1:10" s="12" customFormat="1" ht="28.5" customHeight="1">
      <c r="A75" s="29" t="s">
        <v>221</v>
      </c>
      <c r="B75" s="46" t="s">
        <v>11</v>
      </c>
      <c r="C75" s="29" t="s">
        <v>222</v>
      </c>
      <c r="D75" s="43" t="s">
        <v>55</v>
      </c>
      <c r="E75" s="29" t="s">
        <v>223</v>
      </c>
      <c r="F75" s="29" t="s">
        <v>223</v>
      </c>
      <c r="G75" s="40">
        <v>1710.7</v>
      </c>
      <c r="H75" s="40">
        <f>1710.7</f>
        <v>1710.7</v>
      </c>
      <c r="I75" s="31">
        <v>45149</v>
      </c>
      <c r="J75" s="41">
        <v>45260</v>
      </c>
    </row>
    <row r="76" spans="1:10" s="12" customFormat="1" ht="28.5" customHeight="1">
      <c r="A76" s="27" t="s">
        <v>224</v>
      </c>
      <c r="B76" s="46" t="s">
        <v>11</v>
      </c>
      <c r="C76" s="29" t="s">
        <v>225</v>
      </c>
      <c r="D76" s="43" t="s">
        <v>55</v>
      </c>
      <c r="E76" s="1" t="s">
        <v>199</v>
      </c>
      <c r="F76" s="1" t="s">
        <v>199</v>
      </c>
      <c r="G76" s="30">
        <v>4322.5</v>
      </c>
      <c r="H76" s="30"/>
      <c r="I76" s="31">
        <v>45149</v>
      </c>
      <c r="J76" s="44">
        <v>45412</v>
      </c>
    </row>
    <row r="77" spans="1:10" s="12" customFormat="1" ht="28.5" customHeight="1">
      <c r="A77" s="29" t="s">
        <v>226</v>
      </c>
      <c r="B77" s="46" t="s">
        <v>11</v>
      </c>
      <c r="C77" s="29" t="s">
        <v>227</v>
      </c>
      <c r="D77" s="43" t="s">
        <v>55</v>
      </c>
      <c r="E77" s="29" t="s">
        <v>171</v>
      </c>
      <c r="F77" s="29" t="s">
        <v>171</v>
      </c>
      <c r="G77" s="40">
        <v>700</v>
      </c>
      <c r="H77" s="40">
        <f>700</f>
        <v>700</v>
      </c>
      <c r="I77" s="31">
        <v>45149</v>
      </c>
      <c r="J77" s="41">
        <v>45291</v>
      </c>
    </row>
    <row r="78" spans="1:10" s="12" customFormat="1" ht="28.5" customHeight="1">
      <c r="A78" s="29" t="s">
        <v>228</v>
      </c>
      <c r="B78" s="46" t="s">
        <v>11</v>
      </c>
      <c r="C78" s="1" t="s">
        <v>229</v>
      </c>
      <c r="D78" s="43" t="s">
        <v>55</v>
      </c>
      <c r="E78" s="29" t="s">
        <v>230</v>
      </c>
      <c r="F78" s="29" t="s">
        <v>230</v>
      </c>
      <c r="G78" s="40">
        <v>654.1</v>
      </c>
      <c r="H78" s="40">
        <f>654.1</f>
        <v>654.1</v>
      </c>
      <c r="I78" s="31">
        <v>45177</v>
      </c>
      <c r="J78" s="41">
        <v>45291</v>
      </c>
    </row>
    <row r="79" spans="1:10" s="12" customFormat="1" ht="28.5" customHeight="1">
      <c r="A79" s="29" t="s">
        <v>231</v>
      </c>
      <c r="B79" s="46" t="s">
        <v>11</v>
      </c>
      <c r="C79" s="29" t="s">
        <v>232</v>
      </c>
      <c r="D79" s="43" t="s">
        <v>55</v>
      </c>
      <c r="E79" s="28" t="s">
        <v>107</v>
      </c>
      <c r="F79" s="28" t="s">
        <v>107</v>
      </c>
      <c r="G79" s="39">
        <v>200</v>
      </c>
      <c r="H79" s="39">
        <f>197.08</f>
        <v>197.08</v>
      </c>
      <c r="I79" s="31">
        <v>45188</v>
      </c>
      <c r="J79" s="41">
        <v>45260</v>
      </c>
    </row>
    <row r="80" spans="1:10" s="12" customFormat="1" ht="28.5" customHeight="1">
      <c r="A80" s="27" t="s">
        <v>233</v>
      </c>
      <c r="B80" s="46" t="s">
        <v>11</v>
      </c>
      <c r="C80" s="29" t="s">
        <v>234</v>
      </c>
      <c r="D80" s="43" t="s">
        <v>55</v>
      </c>
      <c r="E80" s="29" t="s">
        <v>235</v>
      </c>
      <c r="F80" s="29" t="s">
        <v>235</v>
      </c>
      <c r="G80" s="30">
        <v>7654.4</v>
      </c>
      <c r="H80" s="30"/>
      <c r="I80" s="31">
        <v>45195</v>
      </c>
      <c r="J80" s="44">
        <v>45322</v>
      </c>
    </row>
    <row r="81" spans="1:10" s="12" customFormat="1" ht="28.5" customHeight="1">
      <c r="A81" s="29" t="s">
        <v>236</v>
      </c>
      <c r="B81" s="46" t="s">
        <v>11</v>
      </c>
      <c r="C81" s="1" t="s">
        <v>237</v>
      </c>
      <c r="D81" s="43" t="s">
        <v>55</v>
      </c>
      <c r="E81" s="29" t="s">
        <v>157</v>
      </c>
      <c r="F81" s="29" t="s">
        <v>157</v>
      </c>
      <c r="G81" s="40">
        <v>511.6</v>
      </c>
      <c r="H81" s="40">
        <f>511.6</f>
        <v>511.6</v>
      </c>
      <c r="I81" s="31">
        <v>45215</v>
      </c>
      <c r="J81" s="41">
        <v>45291</v>
      </c>
    </row>
    <row r="82" spans="1:10" s="12" customFormat="1" ht="28.5" customHeight="1">
      <c r="A82" s="29" t="s">
        <v>238</v>
      </c>
      <c r="B82" s="46" t="s">
        <v>11</v>
      </c>
      <c r="C82" s="29" t="s">
        <v>239</v>
      </c>
      <c r="D82" s="43" t="s">
        <v>55</v>
      </c>
      <c r="E82" s="29" t="s">
        <v>240</v>
      </c>
      <c r="F82" s="29" t="s">
        <v>240</v>
      </c>
      <c r="G82" s="40">
        <v>130</v>
      </c>
      <c r="H82" s="40">
        <f>130</f>
        <v>130</v>
      </c>
      <c r="I82" s="31">
        <v>45215</v>
      </c>
      <c r="J82" s="41">
        <v>45291</v>
      </c>
    </row>
    <row r="83" spans="1:10" s="12" customFormat="1" ht="28.5" customHeight="1">
      <c r="A83" s="27" t="s">
        <v>241</v>
      </c>
      <c r="B83" s="46" t="s">
        <v>11</v>
      </c>
      <c r="C83" s="1" t="s">
        <v>242</v>
      </c>
      <c r="D83" s="43" t="s">
        <v>55</v>
      </c>
      <c r="E83" s="28" t="s">
        <v>26</v>
      </c>
      <c r="F83" s="28" t="s">
        <v>26</v>
      </c>
      <c r="G83" s="30">
        <v>1730</v>
      </c>
      <c r="H83" s="30"/>
      <c r="I83" s="31">
        <v>45225</v>
      </c>
      <c r="J83" s="44">
        <v>45382</v>
      </c>
    </row>
    <row r="84" spans="1:10" s="12" customFormat="1" ht="28.5" customHeight="1">
      <c r="A84" s="27" t="s">
        <v>243</v>
      </c>
      <c r="B84" s="46" t="s">
        <v>11</v>
      </c>
      <c r="C84" s="29" t="s">
        <v>244</v>
      </c>
      <c r="D84" s="43" t="s">
        <v>55</v>
      </c>
      <c r="E84" s="29" t="s">
        <v>65</v>
      </c>
      <c r="F84" s="29" t="s">
        <v>65</v>
      </c>
      <c r="G84" s="30">
        <v>4109</v>
      </c>
      <c r="H84" s="30"/>
      <c r="I84" s="31">
        <v>45225</v>
      </c>
      <c r="J84" s="44">
        <v>45504</v>
      </c>
    </row>
    <row r="85" spans="1:10" s="12" customFormat="1" ht="28.5" customHeight="1">
      <c r="A85" s="27" t="s">
        <v>245</v>
      </c>
      <c r="B85" s="46" t="s">
        <v>11</v>
      </c>
      <c r="C85" s="29" t="s">
        <v>246</v>
      </c>
      <c r="D85" s="43" t="s">
        <v>55</v>
      </c>
      <c r="E85" s="29" t="s">
        <v>194</v>
      </c>
      <c r="F85" s="29" t="s">
        <v>194</v>
      </c>
      <c r="G85" s="30">
        <v>734.4</v>
      </c>
      <c r="H85" s="30"/>
      <c r="I85" s="31">
        <v>45232</v>
      </c>
      <c r="J85" s="44">
        <v>45322</v>
      </c>
    </row>
    <row r="86" spans="1:10" s="58" customFormat="1" ht="45">
      <c r="A86" s="43" t="s">
        <v>247</v>
      </c>
      <c r="B86" s="46" t="s">
        <v>11</v>
      </c>
      <c r="C86" s="55" t="s">
        <v>248</v>
      </c>
      <c r="D86" s="43" t="s">
        <v>55</v>
      </c>
      <c r="E86" s="43" t="s">
        <v>249</v>
      </c>
      <c r="F86" s="43" t="s">
        <v>249</v>
      </c>
      <c r="G86" s="56">
        <v>1294</v>
      </c>
      <c r="H86" s="57"/>
      <c r="I86" s="41">
        <v>45240</v>
      </c>
      <c r="J86" s="44">
        <v>45322</v>
      </c>
    </row>
    <row r="87" spans="1:10" s="12" customFormat="1" ht="28.5" customHeight="1">
      <c r="A87" s="29" t="s">
        <v>250</v>
      </c>
      <c r="B87" s="46" t="s">
        <v>11</v>
      </c>
      <c r="C87" s="1" t="s">
        <v>251</v>
      </c>
      <c r="D87" s="43" t="s">
        <v>55</v>
      </c>
      <c r="E87" s="29" t="s">
        <v>252</v>
      </c>
      <c r="F87" s="29" t="s">
        <v>252</v>
      </c>
      <c r="G87" s="30">
        <v>1664</v>
      </c>
      <c r="H87" s="30"/>
      <c r="I87" s="31">
        <v>45261</v>
      </c>
      <c r="J87" s="44">
        <v>45382</v>
      </c>
    </row>
    <row r="88" spans="1:10" s="12" customFormat="1" ht="28.5" customHeight="1">
      <c r="A88" s="29" t="s">
        <v>253</v>
      </c>
      <c r="B88" s="46" t="s">
        <v>11</v>
      </c>
      <c r="C88" s="29" t="s">
        <v>254</v>
      </c>
      <c r="D88" s="43" t="s">
        <v>55</v>
      </c>
      <c r="E88" s="43" t="s">
        <v>249</v>
      </c>
      <c r="F88" s="43" t="s">
        <v>249</v>
      </c>
      <c r="G88" s="30">
        <v>2797.82</v>
      </c>
      <c r="H88" s="30"/>
      <c r="I88" s="31">
        <v>45266</v>
      </c>
      <c r="J88" s="44">
        <v>45322</v>
      </c>
    </row>
    <row r="89" spans="1:10" s="12" customFormat="1" ht="28.5" customHeight="1">
      <c r="A89" s="29" t="s">
        <v>255</v>
      </c>
      <c r="B89" s="46" t="s">
        <v>11</v>
      </c>
      <c r="C89" s="29" t="s">
        <v>256</v>
      </c>
      <c r="D89" s="43" t="s">
        <v>55</v>
      </c>
      <c r="E89" s="43" t="s">
        <v>249</v>
      </c>
      <c r="F89" s="43" t="s">
        <v>249</v>
      </c>
      <c r="G89" s="30">
        <v>2200</v>
      </c>
      <c r="H89" s="30"/>
      <c r="I89" s="31">
        <v>45266</v>
      </c>
      <c r="J89" s="44">
        <v>45322</v>
      </c>
    </row>
    <row r="90" spans="1:10" s="12" customFormat="1" ht="28.5" customHeight="1">
      <c r="A90" s="29" t="s">
        <v>257</v>
      </c>
      <c r="B90" s="46" t="s">
        <v>11</v>
      </c>
      <c r="C90" s="29" t="s">
        <v>258</v>
      </c>
      <c r="D90" s="43" t="s">
        <v>55</v>
      </c>
      <c r="E90" s="43" t="s">
        <v>249</v>
      </c>
      <c r="F90" s="43" t="s">
        <v>249</v>
      </c>
      <c r="G90" s="30">
        <v>1880</v>
      </c>
      <c r="H90" s="30"/>
      <c r="I90" s="31">
        <v>45266</v>
      </c>
      <c r="J90" s="44">
        <v>45322</v>
      </c>
    </row>
    <row r="91" spans="1:10" s="12" customFormat="1" ht="28.5" customHeight="1">
      <c r="A91" s="29" t="s">
        <v>259</v>
      </c>
      <c r="B91" s="46" t="s">
        <v>11</v>
      </c>
      <c r="C91" s="29" t="s">
        <v>260</v>
      </c>
      <c r="D91" s="43" t="s">
        <v>55</v>
      </c>
      <c r="E91" s="43" t="s">
        <v>249</v>
      </c>
      <c r="F91" s="43" t="s">
        <v>249</v>
      </c>
      <c r="G91" s="30">
        <v>3500</v>
      </c>
      <c r="H91" s="30"/>
      <c r="I91" s="31">
        <v>45266</v>
      </c>
      <c r="J91" s="44">
        <v>45322</v>
      </c>
    </row>
    <row r="92" spans="1:10" s="12" customFormat="1" ht="28.5" customHeight="1">
      <c r="A92" s="29" t="s">
        <v>261</v>
      </c>
      <c r="B92" s="46" t="s">
        <v>11</v>
      </c>
      <c r="C92" s="29" t="s">
        <v>262</v>
      </c>
      <c r="D92" s="43" t="s">
        <v>55</v>
      </c>
      <c r="E92" s="43" t="s">
        <v>249</v>
      </c>
      <c r="F92" s="43" t="s">
        <v>249</v>
      </c>
      <c r="G92" s="30">
        <v>2289.54</v>
      </c>
      <c r="H92" s="30"/>
      <c r="I92" s="31">
        <v>45266</v>
      </c>
      <c r="J92" s="44">
        <v>45322</v>
      </c>
    </row>
    <row r="93" spans="1:10" s="12" customFormat="1" ht="28.5" customHeight="1">
      <c r="A93" s="29" t="s">
        <v>263</v>
      </c>
      <c r="B93" s="46" t="s">
        <v>11</v>
      </c>
      <c r="C93" s="29" t="s">
        <v>264</v>
      </c>
      <c r="D93" s="43" t="s">
        <v>55</v>
      </c>
      <c r="E93" s="43" t="s">
        <v>249</v>
      </c>
      <c r="F93" s="43" t="s">
        <v>249</v>
      </c>
      <c r="G93" s="30">
        <v>2500</v>
      </c>
      <c r="H93" s="30"/>
      <c r="I93" s="31">
        <v>45266</v>
      </c>
      <c r="J93" s="44">
        <v>45322</v>
      </c>
    </row>
    <row r="94" spans="1:10" ht="28.5" customHeight="1">
      <c r="A94" s="29" t="s">
        <v>265</v>
      </c>
      <c r="B94" s="46" t="s">
        <v>11</v>
      </c>
      <c r="C94" s="29" t="s">
        <v>266</v>
      </c>
      <c r="D94" s="43" t="s">
        <v>55</v>
      </c>
      <c r="E94" s="43" t="s">
        <v>249</v>
      </c>
      <c r="F94" s="43" t="s">
        <v>249</v>
      </c>
      <c r="G94" s="30">
        <v>5550</v>
      </c>
      <c r="H94" s="30"/>
      <c r="I94" s="31">
        <v>45271</v>
      </c>
      <c r="J94" s="44">
        <v>45322</v>
      </c>
    </row>
    <row r="95" spans="1:10" ht="28.5" customHeight="1">
      <c r="A95" s="29" t="s">
        <v>267</v>
      </c>
      <c r="B95" s="46" t="s">
        <v>11</v>
      </c>
      <c r="C95" s="29" t="s">
        <v>268</v>
      </c>
      <c r="D95" s="43" t="s">
        <v>55</v>
      </c>
      <c r="E95" s="29" t="s">
        <v>140</v>
      </c>
      <c r="F95" s="29" t="s">
        <v>140</v>
      </c>
      <c r="G95" s="30">
        <v>38.85</v>
      </c>
      <c r="H95" s="30"/>
      <c r="I95" s="31">
        <v>45272</v>
      </c>
      <c r="J95" s="44">
        <v>45351</v>
      </c>
    </row>
    <row r="96" spans="1:10" ht="30">
      <c r="A96" s="29" t="s">
        <v>269</v>
      </c>
      <c r="B96" s="46" t="s">
        <v>11</v>
      </c>
      <c r="C96" s="1" t="s">
        <v>270</v>
      </c>
      <c r="D96" s="43" t="s">
        <v>55</v>
      </c>
      <c r="E96" s="28" t="s">
        <v>26</v>
      </c>
      <c r="F96" s="28" t="s">
        <v>26</v>
      </c>
      <c r="G96" s="30">
        <v>4400</v>
      </c>
      <c r="H96" s="30"/>
      <c r="I96" s="31">
        <v>45287</v>
      </c>
      <c r="J96" s="44">
        <v>46843</v>
      </c>
    </row>
    <row r="97" spans="1:10" ht="28.5" customHeight="1">
      <c r="A97" s="29" t="s">
        <v>271</v>
      </c>
      <c r="B97" s="46" t="s">
        <v>11</v>
      </c>
      <c r="C97" s="29" t="s">
        <v>272</v>
      </c>
      <c r="D97" s="43" t="s">
        <v>55</v>
      </c>
      <c r="E97" s="29" t="s">
        <v>273</v>
      </c>
      <c r="F97" s="29" t="s">
        <v>273</v>
      </c>
      <c r="G97" s="30">
        <v>720</v>
      </c>
      <c r="H97" s="30"/>
      <c r="I97" s="31">
        <v>45287</v>
      </c>
      <c r="J97" s="44">
        <v>45719</v>
      </c>
    </row>
  </sheetData>
  <sheetProtection/>
  <printOptions horizontalCentered="1"/>
  <pageMargins left="0" right="0" top="0.5511811023622047" bottom="0.35433070866141736" header="0.31496062992125984" footer="0.31496062992125984"/>
  <pageSetup fitToHeight="3" fitToWidth="1" horizontalDpi="600" verticalDpi="600" orientation="landscape" paperSize="8" scale="41" r:id="rId2"/>
  <headerFooter>
    <oddHeader>&amp;L&amp;F&amp;R&amp;D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Qualità</dc:creator>
  <cp:keywords/>
  <dc:description/>
  <cp:lastModifiedBy>Qualità</cp:lastModifiedBy>
  <dcterms:created xsi:type="dcterms:W3CDTF">2024-01-15T15:09:31Z</dcterms:created>
  <dcterms:modified xsi:type="dcterms:W3CDTF">2024-01-15T15:10:40Z</dcterms:modified>
  <cp:category/>
  <cp:version/>
  <cp:contentType/>
  <cp:contentStatus/>
</cp:coreProperties>
</file>